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SPITAL\Desktop\"/>
    </mc:Choice>
  </mc:AlternateContent>
  <bookViews>
    <workbookView xWindow="0" yWindow="0" windowWidth="15360" windowHeight="7050"/>
  </bookViews>
  <sheets>
    <sheet name="CONTRATACION 2022" sheetId="103" r:id="rId1"/>
  </sheets>
  <definedNames>
    <definedName name="_xlnm._FilterDatabase" localSheetId="0" hidden="1">'CONTRATACION 2022'!$A$1:$AF$22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3" i="103" l="1"/>
  <c r="Z4" i="103"/>
  <c r="Z5" i="103"/>
  <c r="F6" i="103"/>
  <c r="F7" i="103"/>
  <c r="Z7" i="103"/>
  <c r="Z8" i="103"/>
  <c r="Z9" i="103"/>
  <c r="Z10" i="103"/>
  <c r="Z11" i="103"/>
  <c r="Z12" i="103"/>
  <c r="Z13" i="103"/>
  <c r="F15" i="103"/>
  <c r="Z15" i="103"/>
  <c r="F16" i="103"/>
  <c r="Z16" i="103"/>
  <c r="F17" i="103"/>
  <c r="Z17" i="103"/>
  <c r="Z18" i="103"/>
  <c r="AD18" i="103"/>
  <c r="AD20" i="103" s="1"/>
  <c r="AD22" i="103" s="1"/>
  <c r="Z19" i="103"/>
  <c r="F20" i="103"/>
  <c r="Z20" i="103"/>
  <c r="Z21" i="103"/>
  <c r="F22" i="103"/>
  <c r="R22" i="103"/>
  <c r="Z22" i="103"/>
</calcChain>
</file>

<file path=xl/sharedStrings.xml><?xml version="1.0" encoding="utf-8"?>
<sst xmlns="http://schemas.openxmlformats.org/spreadsheetml/2006/main" count="161" uniqueCount="88">
  <si>
    <t>Cédula / Nit Del Contratista</t>
  </si>
  <si>
    <t>Fecha De Suscripción Del Contrato</t>
  </si>
  <si>
    <t>Tipo De Vinculación Supervisor</t>
  </si>
  <si>
    <t>Plazo De Ejecución - Unidad De Ejecución</t>
  </si>
  <si>
    <t>Plazo De Ejecución - Número De Unidades</t>
  </si>
  <si>
    <t>Fecha Inicio Del Contrato</t>
  </si>
  <si>
    <t>Fecha Terminación Del Contrato</t>
  </si>
  <si>
    <t>PRESTACION DE SERVICIOS</t>
  </si>
  <si>
    <t>INTERNO</t>
  </si>
  <si>
    <t>MES</t>
  </si>
  <si>
    <t>LAURA PAOLA PINTO PEREZ</t>
  </si>
  <si>
    <t>YOLANDA ROA GARZON</t>
  </si>
  <si>
    <t>SERVICIO</t>
  </si>
  <si>
    <t>HAIDY CAROLINA OSPINA VALENCIA</t>
  </si>
  <si>
    <t>MANTENIMIENTO</t>
  </si>
  <si>
    <t>DIAS</t>
  </si>
  <si>
    <t>CARLOS ALEJANDRO VILLEGAS QUINTERO</t>
  </si>
  <si>
    <t>COMPRAVENTA</t>
  </si>
  <si>
    <t xml:space="preserve">No. De Contrato </t>
  </si>
  <si>
    <t>RUBRO PRESUPUESTAL</t>
  </si>
  <si>
    <t>VALOR CDP</t>
  </si>
  <si>
    <t>213010101/213020101</t>
  </si>
  <si>
    <t>No. Registro</t>
  </si>
  <si>
    <t>No CDP</t>
  </si>
  <si>
    <t>OBJETO DEL CONTRATO</t>
  </si>
  <si>
    <t>NOMBRE DEL CONTRATISTA</t>
  </si>
  <si>
    <t>VALOR FINAL DEL CONTRATO</t>
  </si>
  <si>
    <t>VALOR INICIAL DEL CONTRATO</t>
  </si>
  <si>
    <t>LOGISTICA</t>
  </si>
  <si>
    <t>TIPO DE CONTRATO</t>
  </si>
  <si>
    <t>FECHA DE EXPEDICION DEL CDP</t>
  </si>
  <si>
    <t>FECHA DE ADICION, PRORROGA O MODIFICACION</t>
  </si>
  <si>
    <t>YEFERSON ROPERO CANO</t>
  </si>
  <si>
    <t>Fecha Terminación FINAL del Contrato</t>
  </si>
  <si>
    <t>LUIS ANGEL ROMERO PARDO</t>
  </si>
  <si>
    <t>900528474-1</t>
  </si>
  <si>
    <t>CV INGENIERIA ELECTROMECANICA SAS</t>
  </si>
  <si>
    <t>900832873-8</t>
  </si>
  <si>
    <t>FUNDACION PARA EL DESARROLLO INTEGRAL AGROPECUARIO Y AMBIENTAL DE LA ORINOQUIA</t>
  </si>
  <si>
    <t>SUBGERENCIA DE GESTION DE SERVICIOS DE SALUD</t>
  </si>
  <si>
    <t>GERENCIA</t>
  </si>
  <si>
    <t>VALOR MENSUAL (SI APLICA)</t>
  </si>
  <si>
    <t>LABORATORIO CLINICO</t>
  </si>
  <si>
    <t>GESTION DEL TALENTO HUMANO</t>
  </si>
  <si>
    <t>CONSULTA EXTERNA</t>
  </si>
  <si>
    <t>COORDINACIÓN MEDICA</t>
  </si>
  <si>
    <t>ALMACEN Y SUMINISTROS</t>
  </si>
  <si>
    <t>AREA</t>
  </si>
  <si>
    <t>CONTABILIDAD</t>
  </si>
  <si>
    <t>JHON JAIME CHAPARRO GOMEZ</t>
  </si>
  <si>
    <t>TERMINACION ANTICIPADA</t>
  </si>
  <si>
    <t>ENFERMERIA</t>
  </si>
  <si>
    <t>NUMERO CDP ADICION</t>
  </si>
  <si>
    <t>NUMERO DE RP ADICION</t>
  </si>
  <si>
    <t>VALOR ADICIONADO</t>
  </si>
  <si>
    <t>PLAZO ADICIONADO</t>
  </si>
  <si>
    <t>NUMERO PLAZO DE EJECUCION</t>
  </si>
  <si>
    <t>LAURA NATALIA CASTAÑEDA RESTREPO</t>
  </si>
  <si>
    <t>TIPO DE MODIFICACION Y/O OBSERVACION</t>
  </si>
  <si>
    <t>CARLOS ALBERTO CEDIEL MAHECHA</t>
  </si>
  <si>
    <t>SERVICIOS GENERALES</t>
  </si>
  <si>
    <t>RUTH JAEL SANCHEZ CARDENAS</t>
  </si>
  <si>
    <t>INTELNET MEDICA SAS</t>
  </si>
  <si>
    <t>800204547-5</t>
  </si>
  <si>
    <t>SUBGERENCIA ADMINISTRATIVA, SUGERENCIA DE SALUD E IMAGENOLOGIA</t>
  </si>
  <si>
    <t>PRESTACION DE SERVICIOS COMO TECNICO ADMINISTRATIVO PARA LA ESE HOSPITAL SAN JOSE DEL GUAVIARE</t>
  </si>
  <si>
    <t>PRESTACION DE SERVICIOS COMO AUXILIAR ADMINISTRATIVO PARA LA ESE HOSPITAL SAN JOSE DEL GUAVIARE</t>
  </si>
  <si>
    <t xml:space="preserve">COMPRAVENTA DE DIGITALIZADORES FLAT PANEL Y PANTALLAS DE GRADO MEDICO PARA EL PROCESAMIENTO Y DIAGNOSTICO DE LAS IMÁGENES RARIOLOGICAS PARA LA ESE HOSPITAL SAN JOSE DEL GUAVIARE </t>
  </si>
  <si>
    <t>PRESTACION DE SERVICIOS COMO AUXILIAR DE ENFERMERIA PARA LA ESE HOSPITAL SAN JOSE DEL GUAVIARE</t>
  </si>
  <si>
    <t>PRESTACION DE SERVICIOS PARA REALIZAR ACTIVIDADES DE ASEO Y DESINFECCION EN LAS AREAS ASISTENCIALES Y ADMINISTRATIVAS DE LA ESE HOSPITAL SAN JOSE DEL GUAVIARE</t>
  </si>
  <si>
    <t>PRESTACION DE SERVICIOS PROFESIONALES COMO MEDICO GENERAL PARA LA ESE HOSPITAL SAN JOSE DEL GUAVIARE</t>
  </si>
  <si>
    <t>PRESTACION DE SERVICIOS PROFESIONALES EN ENFERMERIA PARA LA ESE HOSPITAL SAN JOSE DEL GUAVIARE</t>
  </si>
  <si>
    <t>JORGE LIYEN TORRES LOPEZ</t>
  </si>
  <si>
    <t>MARIA ISABEL RODRIGUEZ CASTRO</t>
  </si>
  <si>
    <t>ANA ELVIA HIDALGO URREGO</t>
  </si>
  <si>
    <t>LOGISTICA PAR LA CELEBRACION DEL DIA DE LA ENFERMERIA, DEL MEDICO Y OTRAS PROFESIONES DE LA ESE HOSPITAL SAN JOSE DEL GUAVIARE</t>
  </si>
  <si>
    <t>CRISTHIAN ORLANDO RAMIREZ GRACIA</t>
  </si>
  <si>
    <t>SILVIA ELENA ALVAREZ ECHAVARRIA</t>
  </si>
  <si>
    <t>ANDRES EDUARDO DIAZ TORRES</t>
  </si>
  <si>
    <t>PRESTACION DE SERVICIOS ESPECIALIZADOS EN MEDICINA DE URGENCIAS PARA LA ESE HOSPITAL SAN JOSE DEL GUAVIARE</t>
  </si>
  <si>
    <t>MADAY CAMILA QUEVEDO CASTRILLON</t>
  </si>
  <si>
    <t>KELLY JOHANA MINA GONZALEZ</t>
  </si>
  <si>
    <t>MANTENIMIENTO PREVENTIVO Y CORRECTIVO Y STOCK DE REPUESTOS PARA LAS PLANTAS DE GENERACIÓN ELÉCTRICA DE MARCA: PERKINS DE 500 KVA (AF: 0879), PLANTA DE GENERACIÓN ELÉCTRICA DE MARCA: PERKINS DE 281,25 KVA (AF: 0978), ASI COMO LA SUBESTACIÓN ELECTRICA, QUE HACE PARTE DEL SISTEMA ELÉCTRICO DE LA E.S.E HOSPITAL SAN JOSÉ DEL GUAVIARE</t>
  </si>
  <si>
    <t>PRESTACION DE SERVICIOS PROFESIONALES COMO BACTERIOLOGA PARA LA ESE HOSPITAL SAN JOSE DEL GUAVIARE</t>
  </si>
  <si>
    <t>OTROSI MODIFICATORIO</t>
  </si>
  <si>
    <t>PRESTACION DE SERVICIOS COMO ASESOR JURIDICO EXTERNO PARA LA ESE HOSPITAL SAN JOSE DEL GUAVIARE</t>
  </si>
  <si>
    <t xml:space="preserve">SERVICIO DE MANTENIMIENTO Y RECARGA DE TONER PARA LA ESE HOSPITAL San José del Guaviare </t>
  </si>
  <si>
    <t>OTROSI ACLARATORIO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</si>
</sst>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3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3" fontId="7" fillId="0" borderId="1" xfId="3" applyNumberFormat="1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3" fontId="5" fillId="0" borderId="1" xfId="3" applyNumberFormat="1" applyFont="1" applyFill="1" applyBorder="1" applyAlignment="1">
      <alignment horizontal="center" vertical="center" wrapText="1"/>
    </xf>
    <xf numFmtId="164" fontId="6" fillId="0" borderId="1" xfId="3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3" fontId="18" fillId="0" borderId="0" xfId="1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8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left" vertical="center"/>
    </xf>
    <xf numFmtId="3" fontId="17" fillId="0" borderId="1" xfId="0" applyNumberFormat="1" applyFont="1" applyFill="1" applyBorder="1" applyAlignment="1">
      <alignment horizontal="left" vertical="center"/>
    </xf>
    <xf numFmtId="3" fontId="8" fillId="0" borderId="1" xfId="1" applyNumberFormat="1" applyFont="1" applyFill="1" applyBorder="1" applyAlignment="1">
      <alignment horizontal="right" vertical="center" wrapText="1"/>
    </xf>
    <xf numFmtId="3" fontId="11" fillId="0" borderId="1" xfId="0" applyNumberFormat="1" applyFont="1" applyFill="1" applyBorder="1" applyAlignment="1">
      <alignment horizontal="left" vertical="center"/>
    </xf>
    <xf numFmtId="14" fontId="10" fillId="0" borderId="1" xfId="0" applyNumberFormat="1" applyFont="1" applyFill="1" applyBorder="1" applyAlignment="1">
      <alignment horizontal="right" vertical="center"/>
    </xf>
    <xf numFmtId="14" fontId="11" fillId="0" borderId="1" xfId="1" applyNumberFormat="1" applyFont="1" applyFill="1" applyBorder="1" applyAlignment="1">
      <alignment horizontal="center" vertical="center"/>
    </xf>
    <xf numFmtId="3" fontId="11" fillId="0" borderId="1" xfId="1" applyNumberFormat="1" applyFont="1" applyFill="1" applyBorder="1" applyAlignment="1">
      <alignment horizontal="center" vertical="center"/>
    </xf>
    <xf numFmtId="3" fontId="11" fillId="0" borderId="1" xfId="3" applyNumberFormat="1" applyFont="1" applyFill="1" applyBorder="1" applyAlignment="1">
      <alignment horizontal="center" vertical="center"/>
    </xf>
    <xf numFmtId="3" fontId="8" fillId="0" borderId="1" xfId="1" applyNumberFormat="1" applyFont="1" applyFill="1" applyBorder="1" applyAlignment="1">
      <alignment horizontal="center" vertical="center"/>
    </xf>
    <xf numFmtId="164" fontId="8" fillId="0" borderId="1" xfId="3" applyNumberFormat="1" applyFont="1" applyFill="1" applyBorder="1" applyAlignment="1">
      <alignment horizontal="right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3" fontId="7" fillId="0" borderId="0" xfId="1" applyNumberFormat="1" applyFont="1" applyFill="1" applyAlignment="1">
      <alignment horizontal="left" vertical="center"/>
    </xf>
    <xf numFmtId="3" fontId="2" fillId="0" borderId="0" xfId="0" applyNumberFormat="1" applyFont="1" applyFill="1" applyAlignment="1">
      <alignment horizontal="center" vertical="center"/>
    </xf>
    <xf numFmtId="14" fontId="11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horizontal="right" vertical="center"/>
    </xf>
    <xf numFmtId="3" fontId="16" fillId="0" borderId="0" xfId="0" applyNumberFormat="1" applyFont="1" applyFill="1"/>
    <xf numFmtId="3" fontId="11" fillId="0" borderId="1" xfId="1" applyNumberFormat="1" applyFont="1" applyFill="1" applyBorder="1" applyAlignment="1">
      <alignment horizontal="right" vertical="center"/>
    </xf>
    <xf numFmtId="3" fontId="11" fillId="0" borderId="1" xfId="3" applyNumberFormat="1" applyFont="1" applyFill="1" applyBorder="1" applyAlignment="1">
      <alignment horizontal="right" vertical="center" wrapText="1"/>
    </xf>
    <xf numFmtId="3" fontId="8" fillId="0" borderId="1" xfId="1" applyNumberFormat="1" applyFont="1" applyFill="1" applyBorder="1" applyAlignment="1">
      <alignment horizontal="right" vertical="center"/>
    </xf>
    <xf numFmtId="3" fontId="11" fillId="0" borderId="1" xfId="3" applyNumberFormat="1" applyFont="1" applyFill="1" applyBorder="1" applyAlignment="1">
      <alignment horizontal="right" vertical="center"/>
    </xf>
    <xf numFmtId="164" fontId="8" fillId="0" borderId="1" xfId="3" applyNumberFormat="1" applyFont="1" applyFill="1" applyBorder="1" applyAlignment="1">
      <alignment horizontal="right" vertical="center"/>
    </xf>
    <xf numFmtId="3" fontId="3" fillId="0" borderId="1" xfId="3" applyNumberFormat="1" applyFont="1" applyFill="1" applyBorder="1" applyAlignment="1">
      <alignment horizontal="right" vertical="center" wrapText="1"/>
    </xf>
    <xf numFmtId="3" fontId="2" fillId="0" borderId="2" xfId="0" applyNumberFormat="1" applyFont="1" applyFill="1" applyBorder="1" applyAlignment="1">
      <alignment horizontal="left" vertical="center"/>
    </xf>
    <xf numFmtId="3" fontId="3" fillId="0" borderId="1" xfId="2" applyNumberFormat="1" applyFont="1" applyFill="1" applyBorder="1" applyAlignment="1">
      <alignment horizontal="left" vertical="center" wrapText="1"/>
    </xf>
    <xf numFmtId="3" fontId="2" fillId="0" borderId="0" xfId="0" applyNumberFormat="1" applyFont="1" applyFill="1" applyAlignment="1">
      <alignment horizontal="right" vertical="center"/>
    </xf>
    <xf numFmtId="14" fontId="11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left" vertical="center"/>
    </xf>
    <xf numFmtId="3" fontId="17" fillId="0" borderId="0" xfId="0" applyNumberFormat="1" applyFont="1" applyFill="1" applyAlignment="1">
      <alignment horizontal="left" vertical="center"/>
    </xf>
    <xf numFmtId="3" fontId="8" fillId="0" borderId="0" xfId="1" applyNumberFormat="1" applyFont="1" applyFill="1" applyAlignment="1">
      <alignment horizontal="right" vertical="center"/>
    </xf>
    <xf numFmtId="3" fontId="8" fillId="0" borderId="0" xfId="0" applyNumberFormat="1" applyFont="1" applyFill="1" applyAlignment="1">
      <alignment horizontal="right" vertical="center"/>
    </xf>
    <xf numFmtId="3" fontId="11" fillId="0" borderId="0" xfId="0" applyNumberFormat="1" applyFont="1" applyFill="1" applyAlignment="1">
      <alignment horizontal="left" vertical="center"/>
    </xf>
    <xf numFmtId="3" fontId="11" fillId="0" borderId="0" xfId="3" applyNumberFormat="1" applyFont="1" applyFill="1" applyAlignment="1">
      <alignment horizontal="right" vertical="center"/>
    </xf>
    <xf numFmtId="14" fontId="10" fillId="0" borderId="0" xfId="0" applyNumberFormat="1" applyFont="1" applyFill="1" applyAlignment="1">
      <alignment horizontal="center" vertical="center"/>
    </xf>
    <xf numFmtId="14" fontId="10" fillId="0" borderId="0" xfId="0" applyNumberFormat="1" applyFont="1" applyFill="1" applyAlignment="1">
      <alignment horizontal="right" vertical="center"/>
    </xf>
    <xf numFmtId="3" fontId="8" fillId="0" borderId="0" xfId="0" applyNumberFormat="1" applyFont="1" applyFill="1" applyAlignment="1">
      <alignment horizontal="center" vertical="center"/>
    </xf>
    <xf numFmtId="14" fontId="11" fillId="0" borderId="0" xfId="1" applyNumberFormat="1" applyFont="1" applyFill="1" applyAlignment="1">
      <alignment horizontal="center" vertical="center"/>
    </xf>
    <xf numFmtId="3" fontId="11" fillId="0" borderId="0" xfId="0" applyNumberFormat="1" applyFont="1" applyFill="1" applyAlignment="1">
      <alignment horizontal="center" vertical="center"/>
    </xf>
    <xf numFmtId="3" fontId="11" fillId="0" borderId="0" xfId="3" applyNumberFormat="1" applyFont="1" applyFill="1" applyAlignment="1">
      <alignment horizontal="center" vertical="center"/>
    </xf>
    <xf numFmtId="164" fontId="8" fillId="0" borderId="0" xfId="3" applyNumberFormat="1" applyFont="1" applyFill="1" applyAlignment="1">
      <alignment horizontal="center" vertical="center"/>
    </xf>
    <xf numFmtId="14" fontId="8" fillId="0" borderId="0" xfId="0" applyNumberFormat="1" applyFont="1" applyFill="1" applyAlignment="1">
      <alignment horizontal="center" vertical="center"/>
    </xf>
    <xf numFmtId="3" fontId="11" fillId="0" borderId="0" xfId="1" applyNumberFormat="1" applyFont="1" applyFill="1" applyAlignment="1">
      <alignment horizontal="center" vertical="center"/>
    </xf>
    <xf numFmtId="3" fontId="8" fillId="0" borderId="0" xfId="1" applyNumberFormat="1" applyFont="1" applyFill="1" applyAlignment="1">
      <alignment horizontal="center" vertical="center"/>
    </xf>
    <xf numFmtId="164" fontId="8" fillId="0" borderId="0" xfId="3" applyNumberFormat="1" applyFont="1" applyFill="1" applyAlignment="1">
      <alignment horizontal="right" vertical="center"/>
    </xf>
    <xf numFmtId="3" fontId="13" fillId="0" borderId="1" xfId="1" applyNumberFormat="1" applyFont="1" applyFill="1" applyBorder="1" applyAlignment="1">
      <alignment horizontal="center" vertical="center" wrapText="1"/>
    </xf>
    <xf numFmtId="1" fontId="15" fillId="0" borderId="1" xfId="1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right" vertical="center" wrapText="1"/>
    </xf>
    <xf numFmtId="3" fontId="10" fillId="0" borderId="1" xfId="1" applyNumberFormat="1" applyFont="1" applyFill="1" applyBorder="1" applyAlignment="1">
      <alignment horizontal="right" vertical="center" wrapText="1"/>
    </xf>
    <xf numFmtId="1" fontId="16" fillId="0" borderId="1" xfId="1" applyNumberFormat="1" applyFont="1" applyFill="1" applyBorder="1" applyAlignment="1">
      <alignment horizontal="right" vertical="center"/>
    </xf>
    <xf numFmtId="14" fontId="10" fillId="0" borderId="1" xfId="1" applyNumberFormat="1" applyFont="1" applyFill="1" applyBorder="1" applyAlignment="1">
      <alignment horizontal="right" vertical="center" wrapText="1"/>
    </xf>
    <xf numFmtId="3" fontId="11" fillId="0" borderId="2" xfId="0" applyNumberFormat="1" applyFont="1" applyFill="1" applyBorder="1" applyAlignment="1">
      <alignment horizontal="left" vertical="center"/>
    </xf>
    <xf numFmtId="3" fontId="11" fillId="0" borderId="2" xfId="3" applyNumberFormat="1" applyFont="1" applyFill="1" applyBorder="1" applyAlignment="1">
      <alignment horizontal="right" vertical="center"/>
    </xf>
    <xf numFmtId="3" fontId="10" fillId="0" borderId="1" xfId="1" applyNumberFormat="1" applyFont="1" applyFill="1" applyBorder="1" applyAlignment="1">
      <alignment horizontal="right" vertical="center"/>
    </xf>
    <xf numFmtId="1" fontId="17" fillId="0" borderId="1" xfId="1" applyNumberFormat="1" applyFont="1" applyFill="1" applyBorder="1" applyAlignment="1">
      <alignment horizontal="right" vertical="center"/>
    </xf>
    <xf numFmtId="14" fontId="12" fillId="0" borderId="1" xfId="1" applyNumberFormat="1" applyFont="1" applyFill="1" applyBorder="1" applyAlignment="1">
      <alignment horizontal="right" vertical="center"/>
    </xf>
    <xf numFmtId="14" fontId="10" fillId="0" borderId="1" xfId="1" applyNumberFormat="1" applyFont="1" applyFill="1" applyBorder="1" applyAlignment="1">
      <alignment horizontal="right" vertical="center"/>
    </xf>
    <xf numFmtId="3" fontId="8" fillId="0" borderId="2" xfId="1" applyNumberFormat="1" applyFont="1" applyFill="1" applyBorder="1" applyAlignment="1">
      <alignment horizontal="right" vertical="center"/>
    </xf>
    <xf numFmtId="3" fontId="10" fillId="0" borderId="2" xfId="1" applyNumberFormat="1" applyFont="1" applyFill="1" applyBorder="1" applyAlignment="1">
      <alignment horizontal="right" vertical="center"/>
    </xf>
    <xf numFmtId="3" fontId="9" fillId="0" borderId="2" xfId="1" applyNumberFormat="1" applyFont="1" applyFill="1" applyBorder="1" applyAlignment="1">
      <alignment horizontal="right" vertical="center"/>
    </xf>
    <xf numFmtId="14" fontId="10" fillId="0" borderId="0" xfId="1" applyNumberFormat="1" applyFont="1" applyFill="1" applyAlignment="1">
      <alignment horizontal="right" vertical="center"/>
    </xf>
    <xf numFmtId="3" fontId="10" fillId="0" borderId="0" xfId="1" applyNumberFormat="1" applyFont="1" applyFill="1" applyAlignment="1">
      <alignment horizontal="right" vertical="center"/>
    </xf>
    <xf numFmtId="1" fontId="17" fillId="0" borderId="0" xfId="1" applyNumberFormat="1" applyFont="1" applyFill="1" applyAlignment="1">
      <alignment horizontal="right" vertical="center"/>
    </xf>
    <xf numFmtId="1" fontId="9" fillId="0" borderId="1" xfId="0" applyNumberFormat="1" applyFont="1" applyFill="1" applyBorder="1" applyAlignment="1">
      <alignment horizontal="right" vertical="center"/>
    </xf>
    <xf numFmtId="1" fontId="9" fillId="0" borderId="0" xfId="0" applyNumberFormat="1" applyFont="1" applyFill="1" applyAlignment="1">
      <alignment horizontal="right" vertical="center"/>
    </xf>
  </cellXfs>
  <cellStyles count="4">
    <cellStyle name="Millares" xfId="3" builtinId="3"/>
    <cellStyle name="Millares [0]" xfId="1" builtinId="6"/>
    <cellStyle name="Normal" xfId="0" builtinId="0"/>
    <cellStyle name="Normal_Hoja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290"/>
  <sheetViews>
    <sheetView tabSelected="1" zoomScale="85" zoomScaleNormal="85" workbookViewId="0">
      <pane ySplit="1" topLeftCell="A2" activePane="bottomLeft" state="frozen"/>
      <selection pane="bottomLeft" activeCell="A2" sqref="A2"/>
    </sheetView>
  </sheetViews>
  <sheetFormatPr baseColWidth="10" defaultColWidth="9.140625" defaultRowHeight="15" x14ac:dyDescent="0.25"/>
  <cols>
    <col min="1" max="1" width="7.42578125" style="49" customWidth="1"/>
    <col min="2" max="2" width="10.5703125" style="45" customWidth="1"/>
    <col min="3" max="3" width="14.7109375" style="46" customWidth="1"/>
    <col min="4" max="4" width="17.7109375" style="47" customWidth="1"/>
    <col min="5" max="5" width="17.42578125" style="48" customWidth="1"/>
    <col min="6" max="6" width="14.140625" style="79" customWidth="1"/>
    <col min="7" max="7" width="9.5703125" style="80" customWidth="1"/>
    <col min="8" max="8" width="7.140625" style="82" customWidth="1"/>
    <col min="9" max="9" width="14.28515625" style="78" customWidth="1"/>
    <col min="10" max="10" width="15.5703125" style="48" customWidth="1"/>
    <col min="11" max="11" width="25.85546875" style="50" customWidth="1"/>
    <col min="12" max="12" width="14.85546875" style="51" customWidth="1"/>
    <col min="13" max="13" width="19.85546875" style="46" customWidth="1"/>
    <col min="14" max="14" width="8.28515625" style="29" customWidth="1"/>
    <col min="15" max="15" width="7.140625" style="29" customWidth="1"/>
    <col min="16" max="16" width="5.140625" style="29" customWidth="1"/>
    <col min="17" max="17" width="12.140625" style="52" customWidth="1"/>
    <col min="18" max="18" width="13.42578125" style="53" customWidth="1"/>
    <col min="19" max="19" width="8" style="54" customWidth="1"/>
    <col min="20" max="20" width="11.42578125" style="55" customWidth="1"/>
    <col min="21" max="21" width="7" style="60" customWidth="1"/>
    <col min="22" max="22" width="7.7109375" style="60" customWidth="1"/>
    <col min="23" max="23" width="13.140625" style="57" customWidth="1"/>
    <col min="24" max="24" width="7" style="60" customWidth="1"/>
    <col min="25" max="25" width="7" style="61" customWidth="1"/>
    <col min="26" max="26" width="15.5703125" style="62" customWidth="1"/>
    <col min="27" max="27" width="13.85546875" style="59" customWidth="1"/>
    <col min="28" max="28" width="89.85546875" style="28" customWidth="1"/>
    <col min="29" max="29" width="12.7109375" style="29" bestFit="1" customWidth="1"/>
    <col min="30" max="30" width="15.42578125" style="29" customWidth="1"/>
    <col min="31" max="16384" width="9.140625" style="29"/>
  </cols>
  <sheetData>
    <row r="1" spans="1:28" s="15" customFormat="1" ht="39" customHeight="1" x14ac:dyDescent="0.25">
      <c r="A1" s="1" t="s">
        <v>18</v>
      </c>
      <c r="B1" s="2" t="s">
        <v>1</v>
      </c>
      <c r="C1" s="3" t="s">
        <v>29</v>
      </c>
      <c r="D1" s="4" t="s">
        <v>24</v>
      </c>
      <c r="E1" s="5" t="s">
        <v>27</v>
      </c>
      <c r="F1" s="63" t="s">
        <v>41</v>
      </c>
      <c r="G1" s="64" t="s">
        <v>19</v>
      </c>
      <c r="H1" s="65" t="s">
        <v>23</v>
      </c>
      <c r="I1" s="10" t="s">
        <v>30</v>
      </c>
      <c r="J1" s="5" t="s">
        <v>20</v>
      </c>
      <c r="K1" s="6" t="s">
        <v>25</v>
      </c>
      <c r="L1" s="7" t="s">
        <v>0</v>
      </c>
      <c r="M1" s="3" t="s">
        <v>47</v>
      </c>
      <c r="N1" s="1" t="s">
        <v>2</v>
      </c>
      <c r="O1" s="1" t="s">
        <v>3</v>
      </c>
      <c r="P1" s="1" t="s">
        <v>4</v>
      </c>
      <c r="Q1" s="9" t="s">
        <v>5</v>
      </c>
      <c r="R1" s="9" t="s">
        <v>6</v>
      </c>
      <c r="S1" s="1" t="s">
        <v>22</v>
      </c>
      <c r="T1" s="10" t="s">
        <v>31</v>
      </c>
      <c r="U1" s="8" t="s">
        <v>52</v>
      </c>
      <c r="V1" s="8" t="s">
        <v>53</v>
      </c>
      <c r="W1" s="11" t="s">
        <v>54</v>
      </c>
      <c r="X1" s="8" t="s">
        <v>55</v>
      </c>
      <c r="Y1" s="8" t="s">
        <v>56</v>
      </c>
      <c r="Z1" s="12" t="s">
        <v>26</v>
      </c>
      <c r="AA1" s="13" t="s">
        <v>33</v>
      </c>
      <c r="AB1" s="14" t="s">
        <v>58</v>
      </c>
    </row>
    <row r="2" spans="1:28" x14ac:dyDescent="0.25">
      <c r="A2" s="16">
        <v>454</v>
      </c>
      <c r="B2" s="30">
        <v>44686</v>
      </c>
      <c r="C2" s="17" t="s">
        <v>7</v>
      </c>
      <c r="D2" s="18" t="s">
        <v>68</v>
      </c>
      <c r="E2" s="38">
        <v>3269900</v>
      </c>
      <c r="F2" s="71">
        <v>1721000</v>
      </c>
      <c r="G2" s="67">
        <v>211020105</v>
      </c>
      <c r="H2" s="81">
        <v>675</v>
      </c>
      <c r="I2" s="74">
        <v>44678</v>
      </c>
      <c r="J2" s="38">
        <v>3269900</v>
      </c>
      <c r="K2" s="20" t="s">
        <v>61</v>
      </c>
      <c r="L2" s="37">
        <v>1006795310</v>
      </c>
      <c r="M2" s="17" t="s">
        <v>51</v>
      </c>
      <c r="N2" s="31" t="s">
        <v>8</v>
      </c>
      <c r="O2" s="31" t="s">
        <v>15</v>
      </c>
      <c r="P2" s="31">
        <v>57</v>
      </c>
      <c r="Q2" s="32">
        <v>44686</v>
      </c>
      <c r="R2" s="21">
        <v>44742</v>
      </c>
      <c r="S2" s="33">
        <v>1339</v>
      </c>
      <c r="T2" s="22">
        <v>44728</v>
      </c>
      <c r="U2" s="23">
        <v>0</v>
      </c>
      <c r="V2" s="23">
        <v>0</v>
      </c>
      <c r="W2" s="24">
        <v>0</v>
      </c>
      <c r="X2" s="23">
        <v>0</v>
      </c>
      <c r="Y2" s="25">
        <v>0</v>
      </c>
      <c r="Z2" s="40">
        <v>2696233</v>
      </c>
      <c r="AA2" s="27">
        <v>44732</v>
      </c>
      <c r="AB2" s="28" t="s">
        <v>50</v>
      </c>
    </row>
    <row r="3" spans="1:28" x14ac:dyDescent="0.25">
      <c r="A3" s="16">
        <v>455</v>
      </c>
      <c r="B3" s="30">
        <v>44687</v>
      </c>
      <c r="C3" s="17" t="s">
        <v>7</v>
      </c>
      <c r="D3" s="18" t="s">
        <v>70</v>
      </c>
      <c r="E3" s="38">
        <v>23040000</v>
      </c>
      <c r="F3" s="71">
        <v>5760000</v>
      </c>
      <c r="G3" s="67">
        <v>211020105</v>
      </c>
      <c r="H3" s="81">
        <v>677</v>
      </c>
      <c r="I3" s="74">
        <v>44678</v>
      </c>
      <c r="J3" s="38">
        <v>23040000</v>
      </c>
      <c r="K3" s="20" t="s">
        <v>49</v>
      </c>
      <c r="L3" s="37">
        <v>1116612583</v>
      </c>
      <c r="M3" s="17" t="s">
        <v>45</v>
      </c>
      <c r="N3" s="31" t="s">
        <v>8</v>
      </c>
      <c r="O3" s="31" t="s">
        <v>15</v>
      </c>
      <c r="P3" s="31">
        <v>115</v>
      </c>
      <c r="Q3" s="32">
        <v>44688</v>
      </c>
      <c r="R3" s="21">
        <v>44804</v>
      </c>
      <c r="S3" s="33">
        <v>1351</v>
      </c>
      <c r="T3" s="22"/>
      <c r="U3" s="23"/>
      <c r="V3" s="23"/>
      <c r="W3" s="24"/>
      <c r="X3" s="23"/>
      <c r="Y3" s="25"/>
      <c r="Z3" s="40">
        <f>+E3</f>
        <v>23040000</v>
      </c>
      <c r="AA3" s="27"/>
    </row>
    <row r="4" spans="1:28" x14ac:dyDescent="0.25">
      <c r="A4" s="16">
        <v>456</v>
      </c>
      <c r="B4" s="30">
        <v>44691</v>
      </c>
      <c r="C4" s="17" t="s">
        <v>7</v>
      </c>
      <c r="D4" s="18" t="s">
        <v>68</v>
      </c>
      <c r="E4" s="38">
        <v>2983066</v>
      </c>
      <c r="F4" s="71">
        <v>1721000</v>
      </c>
      <c r="G4" s="67">
        <v>211020105</v>
      </c>
      <c r="H4" s="81">
        <v>676</v>
      </c>
      <c r="I4" s="74">
        <v>44678</v>
      </c>
      <c r="J4" s="38">
        <v>3269900</v>
      </c>
      <c r="K4" s="20" t="s">
        <v>11</v>
      </c>
      <c r="L4" s="37">
        <v>1122236460</v>
      </c>
      <c r="M4" s="17" t="s">
        <v>51</v>
      </c>
      <c r="N4" s="31" t="s">
        <v>8</v>
      </c>
      <c r="O4" s="31" t="s">
        <v>15</v>
      </c>
      <c r="P4" s="31">
        <v>52</v>
      </c>
      <c r="Q4" s="32">
        <v>44691</v>
      </c>
      <c r="R4" s="21">
        <v>44742</v>
      </c>
      <c r="S4" s="33">
        <v>1355</v>
      </c>
      <c r="T4" s="22"/>
      <c r="U4" s="23"/>
      <c r="V4" s="23"/>
      <c r="W4" s="24"/>
      <c r="X4" s="23"/>
      <c r="Y4" s="25"/>
      <c r="Z4" s="40">
        <f>+E4</f>
        <v>2983066</v>
      </c>
      <c r="AA4" s="27"/>
    </row>
    <row r="5" spans="1:28" x14ac:dyDescent="0.25">
      <c r="A5" s="34">
        <v>457</v>
      </c>
      <c r="B5" s="30">
        <v>44691</v>
      </c>
      <c r="C5" s="17" t="s">
        <v>7</v>
      </c>
      <c r="D5" s="18" t="s">
        <v>68</v>
      </c>
      <c r="E5" s="38">
        <v>2983066</v>
      </c>
      <c r="F5" s="71">
        <v>1721000</v>
      </c>
      <c r="G5" s="67">
        <v>211020105</v>
      </c>
      <c r="H5" s="81">
        <v>713</v>
      </c>
      <c r="I5" s="74">
        <v>44687</v>
      </c>
      <c r="J5" s="38">
        <v>3212533</v>
      </c>
      <c r="K5" s="20" t="s">
        <v>57</v>
      </c>
      <c r="L5" s="37">
        <v>1120580536</v>
      </c>
      <c r="M5" s="17" t="s">
        <v>51</v>
      </c>
      <c r="N5" s="31" t="s">
        <v>8</v>
      </c>
      <c r="O5" s="31" t="s">
        <v>15</v>
      </c>
      <c r="P5" s="31">
        <v>52</v>
      </c>
      <c r="Q5" s="32">
        <v>44691</v>
      </c>
      <c r="R5" s="21">
        <v>44742</v>
      </c>
      <c r="S5" s="33">
        <v>1356</v>
      </c>
      <c r="T5" s="22"/>
      <c r="U5" s="23"/>
      <c r="V5" s="23"/>
      <c r="W5" s="24"/>
      <c r="X5" s="23"/>
      <c r="Y5" s="25"/>
      <c r="Z5" s="40">
        <f>+E5</f>
        <v>2983066</v>
      </c>
      <c r="AA5" s="27"/>
    </row>
    <row r="6" spans="1:28" x14ac:dyDescent="0.25">
      <c r="A6" s="16">
        <v>458</v>
      </c>
      <c r="B6" s="30">
        <v>44692</v>
      </c>
      <c r="C6" s="17" t="s">
        <v>17</v>
      </c>
      <c r="D6" s="18" t="s">
        <v>67</v>
      </c>
      <c r="E6" s="38">
        <v>279891966.66000003</v>
      </c>
      <c r="F6" s="71">
        <f>+E6/3</f>
        <v>93297322.220000014</v>
      </c>
      <c r="G6" s="67">
        <v>213010902</v>
      </c>
      <c r="H6" s="81">
        <v>608</v>
      </c>
      <c r="I6" s="74">
        <v>44651</v>
      </c>
      <c r="J6" s="38">
        <v>279891966.66000003</v>
      </c>
      <c r="K6" s="20" t="s">
        <v>62</v>
      </c>
      <c r="L6" s="37" t="s">
        <v>63</v>
      </c>
      <c r="M6" s="17" t="s">
        <v>64</v>
      </c>
      <c r="N6" s="31" t="s">
        <v>8</v>
      </c>
      <c r="O6" s="31" t="s">
        <v>9</v>
      </c>
      <c r="P6" s="31">
        <v>3</v>
      </c>
      <c r="Q6" s="32">
        <v>44698</v>
      </c>
      <c r="R6" s="21">
        <v>44789</v>
      </c>
      <c r="S6" s="33">
        <v>1362</v>
      </c>
      <c r="T6" s="22">
        <v>44776</v>
      </c>
      <c r="U6" s="23">
        <v>0</v>
      </c>
      <c r="V6" s="23">
        <v>0</v>
      </c>
      <c r="W6" s="24">
        <v>0</v>
      </c>
      <c r="X6" s="23">
        <v>0</v>
      </c>
      <c r="Y6" s="25">
        <v>0</v>
      </c>
      <c r="Z6" s="40">
        <v>279891966.66000003</v>
      </c>
      <c r="AA6" s="27"/>
      <c r="AB6" s="28" t="s">
        <v>84</v>
      </c>
    </row>
    <row r="7" spans="1:28" x14ac:dyDescent="0.2">
      <c r="A7" s="16">
        <v>459</v>
      </c>
      <c r="B7" s="30">
        <v>44692</v>
      </c>
      <c r="C7" s="17" t="s">
        <v>12</v>
      </c>
      <c r="D7" s="35" t="s">
        <v>86</v>
      </c>
      <c r="E7" s="38">
        <v>30000000</v>
      </c>
      <c r="F7" s="71">
        <f>+E7/8</f>
        <v>3750000</v>
      </c>
      <c r="G7" s="67">
        <v>213020101</v>
      </c>
      <c r="H7" s="81">
        <v>636</v>
      </c>
      <c r="I7" s="74">
        <v>44662</v>
      </c>
      <c r="J7" s="38">
        <v>30000000</v>
      </c>
      <c r="K7" s="20" t="s">
        <v>38</v>
      </c>
      <c r="L7" s="36" t="s">
        <v>37</v>
      </c>
      <c r="M7" s="17" t="s">
        <v>46</v>
      </c>
      <c r="N7" s="31" t="s">
        <v>8</v>
      </c>
      <c r="O7" s="31" t="s">
        <v>9</v>
      </c>
      <c r="P7" s="31">
        <v>8</v>
      </c>
      <c r="Q7" s="32">
        <v>44698</v>
      </c>
      <c r="R7" s="21">
        <v>44926</v>
      </c>
      <c r="S7" s="33">
        <v>1363</v>
      </c>
      <c r="T7" s="22"/>
      <c r="U7" s="23"/>
      <c r="V7" s="23"/>
      <c r="W7" s="24"/>
      <c r="X7" s="23"/>
      <c r="Y7" s="25"/>
      <c r="Z7" s="40">
        <f t="shared" ref="Z7:Z13" si="0">+E7</f>
        <v>30000000</v>
      </c>
      <c r="AA7" s="27"/>
    </row>
    <row r="8" spans="1:28" x14ac:dyDescent="0.25">
      <c r="A8" s="16">
        <v>460</v>
      </c>
      <c r="B8" s="30">
        <v>44693</v>
      </c>
      <c r="C8" s="17" t="s">
        <v>7</v>
      </c>
      <c r="D8" s="18" t="s">
        <v>66</v>
      </c>
      <c r="E8" s="19">
        <v>2276667</v>
      </c>
      <c r="F8" s="66">
        <v>1366000</v>
      </c>
      <c r="G8" s="67">
        <v>211020105</v>
      </c>
      <c r="H8" s="81">
        <v>724</v>
      </c>
      <c r="I8" s="73">
        <v>44692</v>
      </c>
      <c r="J8" s="19">
        <v>2276667</v>
      </c>
      <c r="K8" s="20" t="s">
        <v>72</v>
      </c>
      <c r="L8" s="39">
        <v>1014211566</v>
      </c>
      <c r="M8" s="17" t="s">
        <v>44</v>
      </c>
      <c r="N8" s="31" t="s">
        <v>8</v>
      </c>
      <c r="O8" s="31" t="s">
        <v>15</v>
      </c>
      <c r="P8" s="31">
        <v>50</v>
      </c>
      <c r="Q8" s="32">
        <v>44693</v>
      </c>
      <c r="R8" s="21">
        <v>44742</v>
      </c>
      <c r="S8" s="33">
        <v>1366</v>
      </c>
      <c r="T8" s="22"/>
      <c r="U8" s="23"/>
      <c r="V8" s="23"/>
      <c r="W8" s="24"/>
      <c r="X8" s="23"/>
      <c r="Y8" s="25"/>
      <c r="Z8" s="40">
        <f t="shared" si="0"/>
        <v>2276667</v>
      </c>
      <c r="AA8" s="27"/>
    </row>
    <row r="9" spans="1:28" x14ac:dyDescent="0.25">
      <c r="A9" s="34">
        <v>461</v>
      </c>
      <c r="B9" s="30">
        <v>44694</v>
      </c>
      <c r="C9" s="17" t="s">
        <v>7</v>
      </c>
      <c r="D9" s="18" t="s">
        <v>83</v>
      </c>
      <c r="E9" s="19">
        <v>4800000</v>
      </c>
      <c r="F9" s="66">
        <v>3000000</v>
      </c>
      <c r="G9" s="67">
        <v>211020105</v>
      </c>
      <c r="H9" s="81">
        <v>714</v>
      </c>
      <c r="I9" s="73">
        <v>44687</v>
      </c>
      <c r="J9" s="19">
        <v>4800000</v>
      </c>
      <c r="K9" s="20" t="s">
        <v>10</v>
      </c>
      <c r="L9" s="37">
        <v>1120741887</v>
      </c>
      <c r="M9" s="17" t="s">
        <v>42</v>
      </c>
      <c r="N9" s="31" t="s">
        <v>8</v>
      </c>
      <c r="O9" s="31" t="s">
        <v>15</v>
      </c>
      <c r="P9" s="31">
        <v>48</v>
      </c>
      <c r="Q9" s="32">
        <v>44695</v>
      </c>
      <c r="R9" s="21">
        <v>44742</v>
      </c>
      <c r="S9" s="33">
        <v>1368</v>
      </c>
      <c r="T9" s="22"/>
      <c r="U9" s="23"/>
      <c r="V9" s="23"/>
      <c r="W9" s="24"/>
      <c r="X9" s="23"/>
      <c r="Y9" s="25"/>
      <c r="Z9" s="40">
        <f t="shared" si="0"/>
        <v>4800000</v>
      </c>
      <c r="AA9" s="27"/>
    </row>
    <row r="10" spans="1:28" x14ac:dyDescent="0.25">
      <c r="A10" s="16">
        <v>462</v>
      </c>
      <c r="B10" s="30">
        <v>44694</v>
      </c>
      <c r="C10" s="17" t="s">
        <v>7</v>
      </c>
      <c r="D10" s="18" t="s">
        <v>69</v>
      </c>
      <c r="E10" s="38">
        <v>3510000</v>
      </c>
      <c r="F10" s="66">
        <v>1300000</v>
      </c>
      <c r="G10" s="72">
        <v>211020205</v>
      </c>
      <c r="H10" s="81">
        <v>717</v>
      </c>
      <c r="I10" s="74">
        <v>44690</v>
      </c>
      <c r="J10" s="38">
        <v>3510000</v>
      </c>
      <c r="K10" s="20" t="s">
        <v>73</v>
      </c>
      <c r="L10" s="37">
        <v>41240920</v>
      </c>
      <c r="M10" s="17" t="s">
        <v>60</v>
      </c>
      <c r="N10" s="31" t="s">
        <v>8</v>
      </c>
      <c r="O10" s="31" t="s">
        <v>15</v>
      </c>
      <c r="P10" s="31">
        <v>79</v>
      </c>
      <c r="Q10" s="32">
        <v>44694</v>
      </c>
      <c r="R10" s="21">
        <v>44773</v>
      </c>
      <c r="S10" s="33">
        <v>1369</v>
      </c>
      <c r="T10" s="22"/>
      <c r="U10" s="23"/>
      <c r="V10" s="23"/>
      <c r="W10" s="24"/>
      <c r="X10" s="23"/>
      <c r="Y10" s="25"/>
      <c r="Z10" s="40">
        <f t="shared" si="0"/>
        <v>3510000</v>
      </c>
      <c r="AA10" s="27"/>
    </row>
    <row r="11" spans="1:28" ht="25.5" x14ac:dyDescent="0.25">
      <c r="A11" s="16">
        <v>463</v>
      </c>
      <c r="B11" s="30">
        <v>44697</v>
      </c>
      <c r="C11" s="17" t="s">
        <v>7</v>
      </c>
      <c r="D11" s="18" t="s">
        <v>68</v>
      </c>
      <c r="E11" s="19">
        <v>2638866</v>
      </c>
      <c r="F11" s="66">
        <v>1721000</v>
      </c>
      <c r="G11" s="67">
        <v>211020105</v>
      </c>
      <c r="H11" s="81">
        <v>711</v>
      </c>
      <c r="I11" s="73">
        <v>44687</v>
      </c>
      <c r="J11" s="19">
        <v>2696233</v>
      </c>
      <c r="K11" s="43" t="s">
        <v>74</v>
      </c>
      <c r="L11" s="41">
        <v>1023935892</v>
      </c>
      <c r="M11" s="17" t="s">
        <v>51</v>
      </c>
      <c r="N11" s="31" t="s">
        <v>8</v>
      </c>
      <c r="O11" s="31" t="s">
        <v>15</v>
      </c>
      <c r="P11" s="31">
        <v>46</v>
      </c>
      <c r="Q11" s="32">
        <v>44697</v>
      </c>
      <c r="R11" s="21">
        <v>44742</v>
      </c>
      <c r="S11" s="33">
        <v>1378</v>
      </c>
      <c r="T11" s="22"/>
      <c r="U11" s="23"/>
      <c r="V11" s="23"/>
      <c r="W11" s="24"/>
      <c r="X11" s="23"/>
      <c r="Y11" s="25"/>
      <c r="Z11" s="40">
        <f t="shared" si="0"/>
        <v>2638866</v>
      </c>
      <c r="AA11" s="27"/>
    </row>
    <row r="12" spans="1:28" x14ac:dyDescent="0.25">
      <c r="A12" s="16">
        <v>464</v>
      </c>
      <c r="B12" s="30">
        <v>44698</v>
      </c>
      <c r="C12" s="17" t="s">
        <v>7</v>
      </c>
      <c r="D12" s="18" t="s">
        <v>65</v>
      </c>
      <c r="E12" s="19">
        <v>2601000</v>
      </c>
      <c r="F12" s="66">
        <v>1734000</v>
      </c>
      <c r="G12" s="67">
        <v>211020205</v>
      </c>
      <c r="H12" s="81">
        <v>733</v>
      </c>
      <c r="I12" s="68">
        <v>44697</v>
      </c>
      <c r="J12" s="38">
        <v>2658800</v>
      </c>
      <c r="K12" s="20" t="s">
        <v>32</v>
      </c>
      <c r="L12" s="39">
        <v>1120566116</v>
      </c>
      <c r="M12" s="17" t="s">
        <v>48</v>
      </c>
      <c r="N12" s="31" t="s">
        <v>8</v>
      </c>
      <c r="O12" s="31" t="s">
        <v>15</v>
      </c>
      <c r="P12" s="31">
        <v>45</v>
      </c>
      <c r="Q12" s="32">
        <v>44698</v>
      </c>
      <c r="R12" s="21">
        <v>44742</v>
      </c>
      <c r="S12" s="33">
        <v>1382</v>
      </c>
      <c r="T12" s="22"/>
      <c r="U12" s="23"/>
      <c r="V12" s="23"/>
      <c r="W12" s="24"/>
      <c r="X12" s="23"/>
      <c r="Y12" s="25"/>
      <c r="Z12" s="40">
        <f t="shared" si="0"/>
        <v>2601000</v>
      </c>
      <c r="AA12" s="27"/>
    </row>
    <row r="13" spans="1:28" x14ac:dyDescent="0.25">
      <c r="A13" s="34">
        <v>465</v>
      </c>
      <c r="B13" s="30">
        <v>44700</v>
      </c>
      <c r="C13" s="17" t="s">
        <v>7</v>
      </c>
      <c r="D13" s="18" t="s">
        <v>70</v>
      </c>
      <c r="E13" s="19">
        <v>21504000</v>
      </c>
      <c r="F13" s="66">
        <v>8448000</v>
      </c>
      <c r="G13" s="67">
        <v>211020105</v>
      </c>
      <c r="H13" s="81">
        <v>737</v>
      </c>
      <c r="I13" s="73">
        <v>44699</v>
      </c>
      <c r="J13" s="19">
        <v>21504000</v>
      </c>
      <c r="K13" s="20" t="s">
        <v>16</v>
      </c>
      <c r="L13" s="39">
        <v>16076116</v>
      </c>
      <c r="M13" s="17" t="s">
        <v>45</v>
      </c>
      <c r="N13" s="31" t="s">
        <v>8</v>
      </c>
      <c r="O13" s="31" t="s">
        <v>15</v>
      </c>
      <c r="P13" s="31">
        <v>73</v>
      </c>
      <c r="Q13" s="32">
        <v>44700</v>
      </c>
      <c r="R13" s="21">
        <v>44773</v>
      </c>
      <c r="S13" s="33">
        <v>1386</v>
      </c>
      <c r="T13" s="22"/>
      <c r="U13" s="23"/>
      <c r="V13" s="23"/>
      <c r="W13" s="24"/>
      <c r="X13" s="23"/>
      <c r="Y13" s="25"/>
      <c r="Z13" s="40">
        <f t="shared" si="0"/>
        <v>21504000</v>
      </c>
      <c r="AA13" s="27"/>
    </row>
    <row r="14" spans="1:28" ht="25.5" x14ac:dyDescent="0.25">
      <c r="A14" s="16">
        <v>466</v>
      </c>
      <c r="B14" s="30">
        <v>44701</v>
      </c>
      <c r="C14" s="17" t="s">
        <v>7</v>
      </c>
      <c r="D14" s="18" t="s">
        <v>70</v>
      </c>
      <c r="E14" s="19">
        <v>23040000</v>
      </c>
      <c r="F14" s="66">
        <v>5760000</v>
      </c>
      <c r="G14" s="67">
        <v>211020105</v>
      </c>
      <c r="H14" s="81">
        <v>679</v>
      </c>
      <c r="I14" s="73">
        <v>44678</v>
      </c>
      <c r="J14" s="19">
        <v>23040000</v>
      </c>
      <c r="K14" s="43" t="s">
        <v>34</v>
      </c>
      <c r="L14" s="41">
        <v>1121937821</v>
      </c>
      <c r="M14" s="17" t="s">
        <v>45</v>
      </c>
      <c r="N14" s="31" t="s">
        <v>8</v>
      </c>
      <c r="O14" s="31" t="s">
        <v>15</v>
      </c>
      <c r="P14" s="31">
        <v>102</v>
      </c>
      <c r="Q14" s="32">
        <v>44701</v>
      </c>
      <c r="R14" s="21">
        <v>44804</v>
      </c>
      <c r="S14" s="33">
        <v>1387</v>
      </c>
      <c r="T14" s="22">
        <v>44706</v>
      </c>
      <c r="U14" s="23">
        <v>0</v>
      </c>
      <c r="V14" s="23">
        <v>0</v>
      </c>
      <c r="W14" s="24">
        <v>0</v>
      </c>
      <c r="X14" s="23">
        <v>0</v>
      </c>
      <c r="Y14" s="25">
        <v>0</v>
      </c>
      <c r="Z14" s="26">
        <v>23040000</v>
      </c>
      <c r="AA14" s="27"/>
      <c r="AB14" s="28" t="s">
        <v>87</v>
      </c>
    </row>
    <row r="15" spans="1:28" x14ac:dyDescent="0.25">
      <c r="A15" s="16">
        <v>467</v>
      </c>
      <c r="B15" s="30">
        <v>44701</v>
      </c>
      <c r="C15" s="17" t="s">
        <v>7</v>
      </c>
      <c r="D15" s="18" t="s">
        <v>85</v>
      </c>
      <c r="E15" s="75">
        <v>22000000</v>
      </c>
      <c r="F15" s="76">
        <f>E15/4</f>
        <v>5500000</v>
      </c>
      <c r="G15" s="67">
        <v>211020205</v>
      </c>
      <c r="H15" s="81">
        <v>748</v>
      </c>
      <c r="I15" s="73">
        <v>44701</v>
      </c>
      <c r="J15" s="77">
        <v>22000000</v>
      </c>
      <c r="K15" s="69" t="s">
        <v>13</v>
      </c>
      <c r="L15" s="70">
        <v>1016077845</v>
      </c>
      <c r="M15" s="42" t="s">
        <v>40</v>
      </c>
      <c r="N15" s="31" t="s">
        <v>8</v>
      </c>
      <c r="O15" s="31" t="s">
        <v>9</v>
      </c>
      <c r="P15" s="31">
        <v>4</v>
      </c>
      <c r="Q15" s="32">
        <v>44704</v>
      </c>
      <c r="R15" s="21">
        <v>44826</v>
      </c>
      <c r="S15" s="33">
        <v>1397</v>
      </c>
      <c r="T15" s="22"/>
      <c r="U15" s="23"/>
      <c r="V15" s="23"/>
      <c r="W15" s="24"/>
      <c r="X15" s="23"/>
      <c r="Y15" s="25"/>
      <c r="Z15" s="40">
        <f t="shared" ref="Z15:Z22" si="1">+E15</f>
        <v>22000000</v>
      </c>
      <c r="AA15" s="27"/>
    </row>
    <row r="16" spans="1:28" x14ac:dyDescent="0.25">
      <c r="A16" s="16">
        <v>468</v>
      </c>
      <c r="B16" s="30">
        <v>44701</v>
      </c>
      <c r="C16" s="17" t="s">
        <v>28</v>
      </c>
      <c r="D16" s="18" t="s">
        <v>75</v>
      </c>
      <c r="E16" s="19">
        <v>16571500</v>
      </c>
      <c r="F16" s="66">
        <f>+E16/7</f>
        <v>2367357.1428571427</v>
      </c>
      <c r="G16" s="67">
        <v>213020908</v>
      </c>
      <c r="H16" s="81">
        <v>738</v>
      </c>
      <c r="I16" s="73">
        <v>44700</v>
      </c>
      <c r="J16" s="19">
        <v>16571500</v>
      </c>
      <c r="K16" s="20" t="s">
        <v>76</v>
      </c>
      <c r="L16" s="41">
        <v>80165626</v>
      </c>
      <c r="M16" s="17" t="s">
        <v>43</v>
      </c>
      <c r="N16" s="31" t="s">
        <v>8</v>
      </c>
      <c r="O16" s="31" t="s">
        <v>9</v>
      </c>
      <c r="P16" s="31">
        <v>7</v>
      </c>
      <c r="Q16" s="32">
        <v>44701</v>
      </c>
      <c r="R16" s="21">
        <v>44914</v>
      </c>
      <c r="S16" s="33">
        <v>1398</v>
      </c>
      <c r="T16" s="22"/>
      <c r="U16" s="23"/>
      <c r="V16" s="23"/>
      <c r="W16" s="24"/>
      <c r="X16" s="23"/>
      <c r="Y16" s="25"/>
      <c r="Z16" s="40">
        <f t="shared" si="1"/>
        <v>16571500</v>
      </c>
      <c r="AA16" s="27"/>
    </row>
    <row r="17" spans="1:30" x14ac:dyDescent="0.25">
      <c r="A17" s="34">
        <v>469</v>
      </c>
      <c r="B17" s="30">
        <v>44706</v>
      </c>
      <c r="C17" s="17" t="s">
        <v>7</v>
      </c>
      <c r="D17" s="18" t="s">
        <v>69</v>
      </c>
      <c r="E17" s="19">
        <v>2903333</v>
      </c>
      <c r="F17" s="66">
        <f>+E17/67*30</f>
        <v>1299999.8507462686</v>
      </c>
      <c r="G17" s="67">
        <v>211020205</v>
      </c>
      <c r="H17" s="81">
        <v>739</v>
      </c>
      <c r="I17" s="73">
        <v>44700</v>
      </c>
      <c r="J17" s="19">
        <v>2990000</v>
      </c>
      <c r="K17" s="20" t="s">
        <v>77</v>
      </c>
      <c r="L17" s="39">
        <v>41240638</v>
      </c>
      <c r="M17" s="17" t="s">
        <v>60</v>
      </c>
      <c r="N17" s="31" t="s">
        <v>8</v>
      </c>
      <c r="O17" s="31" t="s">
        <v>15</v>
      </c>
      <c r="P17" s="31">
        <v>67</v>
      </c>
      <c r="Q17" s="32">
        <v>44706</v>
      </c>
      <c r="R17" s="21">
        <v>44773</v>
      </c>
      <c r="S17" s="33">
        <v>1429</v>
      </c>
      <c r="T17" s="22"/>
      <c r="U17" s="23"/>
      <c r="V17" s="23"/>
      <c r="W17" s="24"/>
      <c r="X17" s="23"/>
      <c r="Y17" s="25"/>
      <c r="Z17" s="40">
        <f t="shared" si="1"/>
        <v>2903333</v>
      </c>
      <c r="AA17" s="27"/>
      <c r="AD17" s="29">
        <v>1300000</v>
      </c>
    </row>
    <row r="18" spans="1:30" ht="25.5" x14ac:dyDescent="0.25">
      <c r="A18" s="16">
        <v>470</v>
      </c>
      <c r="B18" s="30">
        <v>44708</v>
      </c>
      <c r="C18" s="17" t="s">
        <v>7</v>
      </c>
      <c r="D18" s="18" t="s">
        <v>70</v>
      </c>
      <c r="E18" s="19">
        <v>20736000</v>
      </c>
      <c r="F18" s="66">
        <v>6528000</v>
      </c>
      <c r="G18" s="67">
        <v>211020105</v>
      </c>
      <c r="H18" s="81">
        <v>771</v>
      </c>
      <c r="I18" s="73">
        <v>44706</v>
      </c>
      <c r="J18" s="19">
        <v>20736000</v>
      </c>
      <c r="K18" s="43" t="s">
        <v>78</v>
      </c>
      <c r="L18" s="41">
        <v>1232593583</v>
      </c>
      <c r="M18" s="17" t="s">
        <v>45</v>
      </c>
      <c r="N18" s="31" t="s">
        <v>8</v>
      </c>
      <c r="O18" s="31" t="s">
        <v>15</v>
      </c>
      <c r="P18" s="31">
        <v>94</v>
      </c>
      <c r="Q18" s="32">
        <v>44708</v>
      </c>
      <c r="R18" s="21">
        <v>44804</v>
      </c>
      <c r="S18" s="33">
        <v>1432</v>
      </c>
      <c r="T18" s="22"/>
      <c r="U18" s="23"/>
      <c r="V18" s="23"/>
      <c r="W18" s="24"/>
      <c r="X18" s="23"/>
      <c r="Y18" s="25"/>
      <c r="Z18" s="40">
        <f t="shared" si="1"/>
        <v>20736000</v>
      </c>
      <c r="AA18" s="27"/>
      <c r="AD18" s="29">
        <f>AD17/30</f>
        <v>43333.333333333336</v>
      </c>
    </row>
    <row r="19" spans="1:30" x14ac:dyDescent="0.25">
      <c r="A19" s="16">
        <v>471</v>
      </c>
      <c r="B19" s="30">
        <v>44712</v>
      </c>
      <c r="C19" s="17" t="s">
        <v>7</v>
      </c>
      <c r="D19" s="18" t="s">
        <v>71</v>
      </c>
      <c r="E19" s="19">
        <v>21000000</v>
      </c>
      <c r="F19" s="66">
        <v>3000000</v>
      </c>
      <c r="G19" s="67">
        <v>211020105</v>
      </c>
      <c r="H19" s="81">
        <v>768</v>
      </c>
      <c r="I19" s="73">
        <v>44706</v>
      </c>
      <c r="J19" s="19">
        <v>21000000</v>
      </c>
      <c r="K19" s="20" t="s">
        <v>80</v>
      </c>
      <c r="L19" s="41">
        <v>1049655199</v>
      </c>
      <c r="M19" s="17" t="s">
        <v>51</v>
      </c>
      <c r="N19" s="31" t="s">
        <v>8</v>
      </c>
      <c r="O19" s="31" t="s">
        <v>9</v>
      </c>
      <c r="P19" s="31">
        <v>7</v>
      </c>
      <c r="Q19" s="32">
        <v>44713</v>
      </c>
      <c r="R19" s="21">
        <v>44926</v>
      </c>
      <c r="S19" s="33">
        <v>1442</v>
      </c>
      <c r="T19" s="22"/>
      <c r="U19" s="23"/>
      <c r="V19" s="23"/>
      <c r="W19" s="24"/>
      <c r="X19" s="23"/>
      <c r="Y19" s="25"/>
      <c r="Z19" s="40">
        <f t="shared" si="1"/>
        <v>21000000</v>
      </c>
      <c r="AA19" s="27"/>
      <c r="AD19" s="29">
        <v>7</v>
      </c>
    </row>
    <row r="20" spans="1:30" x14ac:dyDescent="0.25">
      <c r="A20" s="16">
        <v>472</v>
      </c>
      <c r="B20" s="30">
        <v>44712</v>
      </c>
      <c r="C20" s="17" t="s">
        <v>7</v>
      </c>
      <c r="D20" s="18" t="s">
        <v>79</v>
      </c>
      <c r="E20" s="19">
        <v>200200000</v>
      </c>
      <c r="F20" s="66">
        <f>+E20/7</f>
        <v>28600000</v>
      </c>
      <c r="G20" s="67">
        <v>211020105</v>
      </c>
      <c r="H20" s="81">
        <v>769</v>
      </c>
      <c r="I20" s="73">
        <v>44706</v>
      </c>
      <c r="J20" s="38">
        <v>200200000</v>
      </c>
      <c r="K20" s="20" t="s">
        <v>59</v>
      </c>
      <c r="L20" s="39">
        <v>79285666</v>
      </c>
      <c r="M20" s="17" t="s">
        <v>39</v>
      </c>
      <c r="N20" s="31" t="s">
        <v>8</v>
      </c>
      <c r="O20" s="31" t="s">
        <v>9</v>
      </c>
      <c r="P20" s="31">
        <v>7</v>
      </c>
      <c r="Q20" s="32">
        <v>44713</v>
      </c>
      <c r="R20" s="21">
        <v>44926</v>
      </c>
      <c r="S20" s="33">
        <v>1441</v>
      </c>
      <c r="T20" s="22"/>
      <c r="U20" s="23"/>
      <c r="V20" s="23"/>
      <c r="W20" s="24"/>
      <c r="X20" s="23"/>
      <c r="Y20" s="25"/>
      <c r="Z20" s="40">
        <f t="shared" si="1"/>
        <v>200200000</v>
      </c>
      <c r="AA20" s="27"/>
      <c r="AD20" s="29">
        <f>AD19*AD18</f>
        <v>303333.33333333337</v>
      </c>
    </row>
    <row r="21" spans="1:30" ht="25.5" x14ac:dyDescent="0.25">
      <c r="A21" s="34">
        <v>473</v>
      </c>
      <c r="B21" s="30">
        <v>44712</v>
      </c>
      <c r="C21" s="17" t="s">
        <v>7</v>
      </c>
      <c r="D21" s="18" t="s">
        <v>68</v>
      </c>
      <c r="E21" s="19">
        <v>12047000</v>
      </c>
      <c r="F21" s="66">
        <v>1721000</v>
      </c>
      <c r="G21" s="67">
        <v>211020105</v>
      </c>
      <c r="H21" s="81">
        <v>767</v>
      </c>
      <c r="I21" s="73">
        <v>44706</v>
      </c>
      <c r="J21" s="19">
        <v>12047000</v>
      </c>
      <c r="K21" s="43" t="s">
        <v>81</v>
      </c>
      <c r="L21" s="41">
        <v>1133939753</v>
      </c>
      <c r="M21" s="17" t="s">
        <v>51</v>
      </c>
      <c r="N21" s="31" t="s">
        <v>8</v>
      </c>
      <c r="O21" s="31" t="s">
        <v>9</v>
      </c>
      <c r="P21" s="31">
        <v>7</v>
      </c>
      <c r="Q21" s="32">
        <v>44713</v>
      </c>
      <c r="R21" s="21">
        <v>44926</v>
      </c>
      <c r="S21" s="33">
        <v>1444</v>
      </c>
      <c r="T21" s="22"/>
      <c r="U21" s="23"/>
      <c r="V21" s="23"/>
      <c r="W21" s="24"/>
      <c r="X21" s="23"/>
      <c r="Y21" s="25"/>
      <c r="Z21" s="40">
        <f t="shared" si="1"/>
        <v>12047000</v>
      </c>
      <c r="AA21" s="27"/>
      <c r="AD21" s="29">
        <v>2600000</v>
      </c>
    </row>
    <row r="22" spans="1:30" ht="25.5" x14ac:dyDescent="0.25">
      <c r="A22" s="16">
        <v>474</v>
      </c>
      <c r="B22" s="30">
        <v>44712</v>
      </c>
      <c r="C22" s="17" t="s">
        <v>14</v>
      </c>
      <c r="D22" s="18" t="s">
        <v>82</v>
      </c>
      <c r="E22" s="19">
        <v>51998382.799999997</v>
      </c>
      <c r="F22" s="66">
        <f>+E22/195*30</f>
        <v>7999751.1999999993</v>
      </c>
      <c r="G22" s="67" t="s">
        <v>21</v>
      </c>
      <c r="H22" s="81">
        <v>730</v>
      </c>
      <c r="I22" s="73">
        <v>44692</v>
      </c>
      <c r="J22" s="19">
        <v>51998382.799999997</v>
      </c>
      <c r="K22" s="43" t="s">
        <v>36</v>
      </c>
      <c r="L22" s="41" t="s">
        <v>35</v>
      </c>
      <c r="M22" s="17" t="s">
        <v>14</v>
      </c>
      <c r="N22" s="31" t="s">
        <v>8</v>
      </c>
      <c r="O22" s="31" t="s">
        <v>15</v>
      </c>
      <c r="P22" s="31">
        <v>195</v>
      </c>
      <c r="Q22" s="32">
        <v>44719</v>
      </c>
      <c r="R22" s="21">
        <f>+Q22+P22</f>
        <v>44914</v>
      </c>
      <c r="S22" s="33">
        <v>1445</v>
      </c>
      <c r="T22" s="22"/>
      <c r="U22" s="23"/>
      <c r="V22" s="23"/>
      <c r="W22" s="24"/>
      <c r="X22" s="23"/>
      <c r="Y22" s="25"/>
      <c r="Z22" s="40">
        <f t="shared" si="1"/>
        <v>51998382.799999997</v>
      </c>
      <c r="AA22" s="27"/>
      <c r="AD22" s="29">
        <f>AD21+AD20</f>
        <v>2903333.3333333335</v>
      </c>
    </row>
    <row r="290" spans="1:26" x14ac:dyDescent="0.25">
      <c r="A290" s="44"/>
      <c r="C290" s="46">
        <v>0</v>
      </c>
      <c r="U290" s="56"/>
      <c r="V290" s="56"/>
      <c r="X290" s="56"/>
      <c r="Y290" s="54"/>
      <c r="Z290" s="58"/>
    </row>
  </sheetData>
  <autoFilter ref="A1:AF22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CONTRATACION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TuSoft</cp:lastModifiedBy>
  <cp:lastPrinted>2022-05-16T17:49:24Z</cp:lastPrinted>
  <dcterms:created xsi:type="dcterms:W3CDTF">2018-12-29T17:34:30Z</dcterms:created>
  <dcterms:modified xsi:type="dcterms:W3CDTF">2022-10-03T20:59:24Z</dcterms:modified>
</cp:coreProperties>
</file>