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SPITAL\Desktop\"/>
    </mc:Choice>
  </mc:AlternateContent>
  <bookViews>
    <workbookView xWindow="0" yWindow="0" windowWidth="15360" windowHeight="7050"/>
  </bookViews>
  <sheets>
    <sheet name="CONTRATACION 2022" sheetId="103" r:id="rId1"/>
  </sheets>
  <definedNames>
    <definedName name="_xlnm._FilterDatabase" localSheetId="0" hidden="1">'CONTRATACION 2022'!$A$1:$AF$10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7" i="103" l="1"/>
  <c r="Z8" i="103"/>
  <c r="Z9" i="103"/>
  <c r="Z10" i="103"/>
  <c r="Z6" i="103"/>
  <c r="Z4" i="103"/>
  <c r="Z2" i="103"/>
  <c r="F10" i="103" l="1"/>
  <c r="F8" i="103"/>
  <c r="F7" i="103"/>
  <c r="R6" i="103"/>
  <c r="F6" i="103"/>
  <c r="AA5" i="103"/>
  <c r="F9" i="103" l="1"/>
  <c r="F5" i="103" l="1"/>
  <c r="F4" i="103"/>
  <c r="F3" i="103" l="1"/>
  <c r="F2" i="103"/>
</calcChain>
</file>

<file path=xl/sharedStrings.xml><?xml version="1.0" encoding="utf-8"?>
<sst xmlns="http://schemas.openxmlformats.org/spreadsheetml/2006/main" count="92" uniqueCount="67">
  <si>
    <t>Cédula / Nit Del Contratista</t>
  </si>
  <si>
    <t>Fecha De Suscripción Del Contrato</t>
  </si>
  <si>
    <t>Tipo De Vinculación Supervisor</t>
  </si>
  <si>
    <t>Plazo De Ejecución - Unidad De Ejecución</t>
  </si>
  <si>
    <t>Plazo De Ejecución - Número De Unidades</t>
  </si>
  <si>
    <t>Fecha Inicio Del Contrato</t>
  </si>
  <si>
    <t>Fecha Terminación Del Contrato</t>
  </si>
  <si>
    <t>PRESTACION DE SERVICIOS</t>
  </si>
  <si>
    <t>INTERNO</t>
  </si>
  <si>
    <t>MES</t>
  </si>
  <si>
    <t>SERVICIO</t>
  </si>
  <si>
    <t>INTER RAPIDISIMO SA</t>
  </si>
  <si>
    <t>HAIDY CAROLINA OSPINA VALENCIA</t>
  </si>
  <si>
    <t>MANTENIMIENTO</t>
  </si>
  <si>
    <t>SUMINISTRO</t>
  </si>
  <si>
    <t>DIAS</t>
  </si>
  <si>
    <t>DOTACIONES QUIMICO MEDICAS LTDA</t>
  </si>
  <si>
    <t>RODRIGO RAMIREZ</t>
  </si>
  <si>
    <t xml:space="preserve">No. De Contrato </t>
  </si>
  <si>
    <t>RUBRO PRESUPUESTAL</t>
  </si>
  <si>
    <t>VALOR CDP</t>
  </si>
  <si>
    <t>213010101/213020101</t>
  </si>
  <si>
    <t>No. Registro</t>
  </si>
  <si>
    <t>No CDP</t>
  </si>
  <si>
    <t>OBJETO DEL CONTRATO</t>
  </si>
  <si>
    <t>NOMBRE DEL CONTRATISTA</t>
  </si>
  <si>
    <t>VALOR FINAL DEL CONTRATO</t>
  </si>
  <si>
    <t>860450606-3</t>
  </si>
  <si>
    <t>SIMON MOLINA MORALES</t>
  </si>
  <si>
    <t>VALOR INICIAL DEL CONTRATO</t>
  </si>
  <si>
    <t>TIPO DE CONTRATO</t>
  </si>
  <si>
    <t>FECHA DE EXPEDICION DEL CDP</t>
  </si>
  <si>
    <t>FECHA DE ADICION, PRORROGA O MODIFICACION</t>
  </si>
  <si>
    <t>800251569-7</t>
  </si>
  <si>
    <t>JOSE ARMANDO SAAVEDRA PUENTES</t>
  </si>
  <si>
    <t>822007412-5</t>
  </si>
  <si>
    <t>INGENIERIA Y ARQUITECTURA HOSPITALARIA SAS</t>
  </si>
  <si>
    <t>Fecha Terminación FINAL del Contrato</t>
  </si>
  <si>
    <t>SUBGERENCIA DE GESTION DE SERVICIOS DE SALUD</t>
  </si>
  <si>
    <t>GERENCIA</t>
  </si>
  <si>
    <t>VALOR MENSUAL (SI APLICA)</t>
  </si>
  <si>
    <t>SUBGERENCIA DE GESTION ADMINISTRATIVA Y FINANCIERA</t>
  </si>
  <si>
    <t>LABORATORIO CLINICO</t>
  </si>
  <si>
    <t>GESTION DEL TALENTO HUMANO</t>
  </si>
  <si>
    <t>AREA</t>
  </si>
  <si>
    <t>WILMER RAMIREZ GALEANO</t>
  </si>
  <si>
    <t>NUMERO CDP ADICION</t>
  </si>
  <si>
    <t>NUMERO DE RP ADICION</t>
  </si>
  <si>
    <t>VALOR ADICIONADO</t>
  </si>
  <si>
    <t>PLAZO ADICIONADO</t>
  </si>
  <si>
    <t>NUMERO PLAZO DE EJECUCION</t>
  </si>
  <si>
    <t>TIPO DE MODIFICACION Y/O OBSERVACION</t>
  </si>
  <si>
    <t>SERHSALUD SERVICIOS ESPECIALIZADOS EN SALUD Y RADIOLOGIA SAS</t>
  </si>
  <si>
    <t>901479485-3</t>
  </si>
  <si>
    <t>MANTENIMIENTO PREVENTIVO, CORRECTIVO, PREDICTIVO, VALIDACION Y SUMINISTRO DE REPUESTOS Y CONSUMIBLES PARA LOS EQUIPOS BIOMÉDICOS DE LA ESE HOSPITAL SAN JOSÉ DEL GUAVIARE</t>
  </si>
  <si>
    <t xml:space="preserve">SERVICIO DE ADMISIÓN, TRATAMIENTO, TRANSPORTE Y DISTRIBUCIÓN DE CORRESPONDENCIA Y DEMÁS ENVÍOS POSTALES, EN LAS MODALIDADES DE SERVICIO POSTAL, CERTIFICADO URBANO NACIONAL, SERVICIOS POST- EXPRESS A NIVEL URBANO Y NACIONAL PARA LA ESE HOSPITAL SAN JOSE DEL GUAVIARE </t>
  </si>
  <si>
    <t>SUMINISTRO DE FOTOCOPIAS Y/O IMPRESIONES DE FORMATOS INSTITUCIONALES PARA LA ESE HOSPITAL SAN JOSE DEL GUAVIARE</t>
  </si>
  <si>
    <t>SUMINISTRO DE MATERIALES Y REACTIVOS PARA LA ESE HOSPITAL SAN JOSE DEL GUAVIARE</t>
  </si>
  <si>
    <t>SE REALIZA OTROSI MODIFICATORIO - ADICION</t>
  </si>
  <si>
    <t>PRESTACIÓN DE SERVICIOS ESPECIALIZADOS DE RADIOLOGÍA PARA LA LECTURA Y REPORTE DE RAYOS X, TOMA Y ANÁLISIS Y REPORTE DE ECOGRAFÍAS Y DOPPLER A LOS USUARIOS ATENDIDOS EN LA ESE HOSPITAL SAN JOSÉ DEL GUAVIARE</t>
  </si>
  <si>
    <t>SUMINISTRO DE LAS TRES (03) DOTACIONES DE VESTIDO Y CALZADO DE TRABAJO VIGENCIA 2022 PARA EL PERSONAL DE PLANTA QUE DEVENGA UNA ASIGNACION BASICA MENSUAL INFERIOR A DOS VECES EL SALARIO MINIMI MENSUAL LEGAL VIGENTE</t>
  </si>
  <si>
    <t>SUMINISTRO DE VIVERES PARA LA PREPARACION DE RACIONES ALIMENTARIAS INTRAHOSPITALARIAS EN LA ESE HOSPITAL SAN JOSE DEL GUAVIARE</t>
  </si>
  <si>
    <t>19/05/2022-07/07/2022</t>
  </si>
  <si>
    <t>ADICION 01 - PRORROGA 01</t>
  </si>
  <si>
    <t>25/04/2022 - 19/05/2022</t>
  </si>
  <si>
    <t>PRESTACION DE SERVICIOS COMO ASESOR JURIDICO EXTERNO PARA LA ESE HOSPITAL SAN JOSE DEL GUAVIARE</t>
  </si>
  <si>
    <t xml:space="preserve">SUMINISTRO DE ELEMENTOS DE DESINFECCION PARA ASEO, LAVADO Y PRODUCTOS DESECHABLES PARA LA ESE HOSPITAL SAN JOSE DEL GUAVIARE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</si>
</sst>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2">
    <xf numFmtId="0" fontId="0" fillId="0" borderId="0" xfId="0"/>
    <xf numFmtId="3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3" fontId="7" fillId="0" borderId="1" xfId="2" applyNumberFormat="1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14" fontId="15" fillId="0" borderId="1" xfId="0" applyNumberFormat="1" applyFont="1" applyFill="1" applyBorder="1" applyAlignment="1">
      <alignment horizontal="center" vertical="center" wrapText="1"/>
    </xf>
    <xf numFmtId="14" fontId="5" fillId="0" borderId="1" xfId="1" applyNumberFormat="1" applyFont="1" applyFill="1" applyBorder="1" applyAlignment="1">
      <alignment horizontal="center" vertical="center" wrapText="1"/>
    </xf>
    <xf numFmtId="3" fontId="5" fillId="0" borderId="1" xfId="2" applyNumberFormat="1" applyFont="1" applyFill="1" applyBorder="1" applyAlignment="1">
      <alignment horizontal="center" vertical="center" wrapText="1"/>
    </xf>
    <xf numFmtId="164" fontId="6" fillId="0" borderId="1" xfId="2" applyNumberFormat="1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3" fontId="19" fillId="0" borderId="0" xfId="1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3" fontId="8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left" vertical="center"/>
    </xf>
    <xf numFmtId="3" fontId="18" fillId="0" borderId="1" xfId="0" applyNumberFormat="1" applyFont="1" applyFill="1" applyBorder="1" applyAlignment="1">
      <alignment horizontal="left" vertical="center"/>
    </xf>
    <xf numFmtId="3" fontId="8" fillId="0" borderId="1" xfId="1" applyNumberFormat="1" applyFont="1" applyFill="1" applyBorder="1" applyAlignment="1">
      <alignment horizontal="right" vertical="center" wrapText="1"/>
    </xf>
    <xf numFmtId="3" fontId="11" fillId="0" borderId="1" xfId="0" applyNumberFormat="1" applyFont="1" applyFill="1" applyBorder="1" applyAlignment="1">
      <alignment horizontal="left" vertical="center"/>
    </xf>
    <xf numFmtId="3" fontId="11" fillId="0" borderId="1" xfId="1" applyNumberFormat="1" applyFont="1" applyFill="1" applyBorder="1" applyAlignment="1">
      <alignment horizontal="right" vertical="center" wrapText="1"/>
    </xf>
    <xf numFmtId="3" fontId="2" fillId="0" borderId="2" xfId="0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right" vertical="center"/>
    </xf>
    <xf numFmtId="14" fontId="11" fillId="0" borderId="1" xfId="1" applyNumberFormat="1" applyFont="1" applyFill="1" applyBorder="1" applyAlignment="1">
      <alignment horizontal="center" vertical="center"/>
    </xf>
    <xf numFmtId="3" fontId="11" fillId="0" borderId="1" xfId="1" applyNumberFormat="1" applyFont="1" applyFill="1" applyBorder="1" applyAlignment="1">
      <alignment horizontal="center" vertical="center"/>
    </xf>
    <xf numFmtId="3" fontId="11" fillId="0" borderId="1" xfId="2" applyNumberFormat="1" applyFont="1" applyFill="1" applyBorder="1" applyAlignment="1">
      <alignment horizontal="center" vertical="center"/>
    </xf>
    <xf numFmtId="3" fontId="8" fillId="0" borderId="1" xfId="1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3" fontId="7" fillId="0" borderId="0" xfId="1" applyNumberFormat="1" applyFont="1" applyFill="1" applyAlignment="1">
      <alignment horizontal="left" vertical="center"/>
    </xf>
    <xf numFmtId="3" fontId="2" fillId="0" borderId="0" xfId="0" applyNumberFormat="1" applyFont="1" applyFill="1" applyAlignment="1">
      <alignment horizontal="center" vertical="center"/>
    </xf>
    <xf numFmtId="14" fontId="11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right" vertical="center"/>
    </xf>
    <xf numFmtId="3" fontId="11" fillId="0" borderId="1" xfId="1" applyNumberFormat="1" applyFont="1" applyFill="1" applyBorder="1" applyAlignment="1">
      <alignment horizontal="right" vertical="center"/>
    </xf>
    <xf numFmtId="3" fontId="11" fillId="0" borderId="1" xfId="2" applyNumberFormat="1" applyFont="1" applyFill="1" applyBorder="1" applyAlignment="1">
      <alignment horizontal="right" vertical="center" wrapText="1"/>
    </xf>
    <xf numFmtId="3" fontId="8" fillId="0" borderId="1" xfId="1" applyNumberFormat="1" applyFont="1" applyFill="1" applyBorder="1" applyAlignment="1">
      <alignment horizontal="right" vertical="center"/>
    </xf>
    <xf numFmtId="164" fontId="8" fillId="0" borderId="1" xfId="2" applyNumberFormat="1" applyFont="1" applyFill="1" applyBorder="1" applyAlignment="1">
      <alignment horizontal="right" vertical="center"/>
    </xf>
    <xf numFmtId="3" fontId="2" fillId="0" borderId="2" xfId="0" applyNumberFormat="1" applyFont="1" applyFill="1" applyBorder="1" applyAlignment="1">
      <alignment horizontal="left" vertical="center"/>
    </xf>
    <xf numFmtId="0" fontId="17" fillId="0" borderId="0" xfId="0" applyFont="1" applyFill="1"/>
    <xf numFmtId="3" fontId="2" fillId="0" borderId="3" xfId="0" applyNumberFormat="1" applyFont="1" applyFill="1" applyBorder="1" applyAlignment="1">
      <alignment horizontal="left" vertical="center"/>
    </xf>
    <xf numFmtId="14" fontId="11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left" vertical="center"/>
    </xf>
    <xf numFmtId="3" fontId="18" fillId="0" borderId="0" xfId="0" applyNumberFormat="1" applyFont="1" applyFill="1" applyAlignment="1">
      <alignment horizontal="left" vertical="center"/>
    </xf>
    <xf numFmtId="3" fontId="8" fillId="0" borderId="0" xfId="1" applyNumberFormat="1" applyFont="1" applyFill="1" applyAlignment="1">
      <alignment horizontal="right" vertical="center"/>
    </xf>
    <xf numFmtId="3" fontId="8" fillId="0" borderId="0" xfId="0" applyNumberFormat="1" applyFont="1" applyFill="1" applyAlignment="1">
      <alignment horizontal="right" vertical="center"/>
    </xf>
    <xf numFmtId="3" fontId="11" fillId="0" borderId="0" xfId="0" applyNumberFormat="1" applyFont="1" applyFill="1" applyAlignment="1">
      <alignment horizontal="left" vertical="center"/>
    </xf>
    <xf numFmtId="3" fontId="11" fillId="0" borderId="0" xfId="2" applyNumberFormat="1" applyFont="1" applyFill="1" applyAlignment="1">
      <alignment horizontal="right" vertical="center"/>
    </xf>
    <xf numFmtId="14" fontId="10" fillId="0" borderId="0" xfId="0" applyNumberFormat="1" applyFont="1" applyFill="1" applyAlignment="1">
      <alignment horizontal="center" vertical="center"/>
    </xf>
    <xf numFmtId="14" fontId="10" fillId="0" borderId="0" xfId="0" applyNumberFormat="1" applyFont="1" applyFill="1" applyAlignment="1">
      <alignment horizontal="right" vertical="center"/>
    </xf>
    <xf numFmtId="3" fontId="8" fillId="0" borderId="0" xfId="0" applyNumberFormat="1" applyFont="1" applyFill="1" applyAlignment="1">
      <alignment horizontal="center" vertical="center"/>
    </xf>
    <xf numFmtId="14" fontId="11" fillId="0" borderId="0" xfId="1" applyNumberFormat="1" applyFont="1" applyFill="1" applyAlignment="1">
      <alignment horizontal="center" vertical="center"/>
    </xf>
    <xf numFmtId="3" fontId="11" fillId="0" borderId="0" xfId="2" applyNumberFormat="1" applyFont="1" applyFill="1" applyAlignment="1">
      <alignment horizontal="center" vertical="center"/>
    </xf>
    <xf numFmtId="14" fontId="8" fillId="0" borderId="0" xfId="0" applyNumberFormat="1" applyFont="1" applyFill="1" applyAlignment="1">
      <alignment horizontal="center" vertical="center"/>
    </xf>
    <xf numFmtId="3" fontId="11" fillId="0" borderId="0" xfId="1" applyNumberFormat="1" applyFont="1" applyFill="1" applyAlignment="1">
      <alignment horizontal="center" vertical="center"/>
    </xf>
    <xf numFmtId="3" fontId="8" fillId="0" borderId="0" xfId="1" applyNumberFormat="1" applyFont="1" applyFill="1" applyAlignment="1">
      <alignment horizontal="center" vertical="center"/>
    </xf>
    <xf numFmtId="164" fontId="8" fillId="0" borderId="0" xfId="2" applyNumberFormat="1" applyFont="1" applyFill="1" applyAlignment="1">
      <alignment horizontal="right" vertical="center"/>
    </xf>
    <xf numFmtId="3" fontId="14" fillId="0" borderId="1" xfId="1" applyNumberFormat="1" applyFont="1" applyFill="1" applyBorder="1" applyAlignment="1">
      <alignment horizontal="center" vertical="center" wrapText="1"/>
    </xf>
    <xf numFmtId="1" fontId="16" fillId="0" borderId="1" xfId="1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right" vertical="center" wrapText="1"/>
    </xf>
    <xf numFmtId="3" fontId="10" fillId="0" borderId="1" xfId="1" applyNumberFormat="1" applyFont="1" applyFill="1" applyBorder="1" applyAlignment="1">
      <alignment horizontal="right" vertical="center" wrapText="1"/>
    </xf>
    <xf numFmtId="1" fontId="17" fillId="0" borderId="1" xfId="1" applyNumberFormat="1" applyFont="1" applyFill="1" applyBorder="1" applyAlignment="1">
      <alignment horizontal="right" vertical="center"/>
    </xf>
    <xf numFmtId="14" fontId="10" fillId="0" borderId="1" xfId="1" applyNumberFormat="1" applyFont="1" applyFill="1" applyBorder="1" applyAlignment="1">
      <alignment horizontal="right" vertical="center" wrapText="1"/>
    </xf>
    <xf numFmtId="3" fontId="11" fillId="0" borderId="2" xfId="0" applyNumberFormat="1" applyFont="1" applyFill="1" applyBorder="1" applyAlignment="1">
      <alignment horizontal="left" vertical="center"/>
    </xf>
    <xf numFmtId="3" fontId="11" fillId="0" borderId="2" xfId="2" applyNumberFormat="1" applyFont="1" applyFill="1" applyBorder="1" applyAlignment="1">
      <alignment horizontal="right" vertical="center"/>
    </xf>
    <xf numFmtId="3" fontId="10" fillId="0" borderId="1" xfId="1" applyNumberFormat="1" applyFont="1" applyFill="1" applyBorder="1" applyAlignment="1">
      <alignment horizontal="right" vertical="center"/>
    </xf>
    <xf numFmtId="1" fontId="18" fillId="0" borderId="1" xfId="1" applyNumberFormat="1" applyFont="1" applyFill="1" applyBorder="1" applyAlignment="1">
      <alignment horizontal="right" vertical="center"/>
    </xf>
    <xf numFmtId="3" fontId="9" fillId="0" borderId="1" xfId="1" applyNumberFormat="1" applyFont="1" applyFill="1" applyBorder="1" applyAlignment="1">
      <alignment horizontal="right" vertical="center"/>
    </xf>
    <xf numFmtId="14" fontId="13" fillId="0" borderId="1" xfId="1" applyNumberFormat="1" applyFont="1" applyFill="1" applyBorder="1" applyAlignment="1">
      <alignment horizontal="right" vertical="center"/>
    </xf>
    <xf numFmtId="14" fontId="10" fillId="0" borderId="1" xfId="1" applyNumberFormat="1" applyFont="1" applyFill="1" applyBorder="1" applyAlignment="1">
      <alignment horizontal="right" vertical="center"/>
    </xf>
    <xf numFmtId="0" fontId="3" fillId="0" borderId="0" xfId="0" applyFont="1" applyFill="1"/>
    <xf numFmtId="0" fontId="12" fillId="0" borderId="1" xfId="0" applyFont="1" applyFill="1" applyBorder="1" applyAlignment="1">
      <alignment vertical="center"/>
    </xf>
    <xf numFmtId="3" fontId="8" fillId="0" borderId="2" xfId="1" applyNumberFormat="1" applyFont="1" applyFill="1" applyBorder="1" applyAlignment="1">
      <alignment horizontal="right" vertical="center"/>
    </xf>
    <xf numFmtId="3" fontId="10" fillId="0" borderId="2" xfId="1" applyNumberFormat="1" applyFont="1" applyFill="1" applyBorder="1" applyAlignment="1">
      <alignment horizontal="right" vertical="center"/>
    </xf>
    <xf numFmtId="3" fontId="9" fillId="0" borderId="2" xfId="1" applyNumberFormat="1" applyFont="1" applyFill="1" applyBorder="1" applyAlignment="1">
      <alignment horizontal="right" vertical="center"/>
    </xf>
    <xf numFmtId="14" fontId="10" fillId="0" borderId="0" xfId="1" applyNumberFormat="1" applyFont="1" applyFill="1" applyAlignment="1">
      <alignment horizontal="right" vertical="center"/>
    </xf>
    <xf numFmtId="3" fontId="10" fillId="0" borderId="0" xfId="1" applyNumberFormat="1" applyFont="1" applyFill="1" applyAlignment="1">
      <alignment horizontal="right" vertical="center"/>
    </xf>
    <xf numFmtId="1" fontId="18" fillId="0" borderId="0" xfId="1" applyNumberFormat="1" applyFont="1" applyFill="1" applyAlignment="1">
      <alignment horizontal="right" vertical="center"/>
    </xf>
    <xf numFmtId="1" fontId="9" fillId="0" borderId="1" xfId="0" applyNumberFormat="1" applyFont="1" applyFill="1" applyBorder="1" applyAlignment="1">
      <alignment horizontal="right" vertical="center"/>
    </xf>
    <xf numFmtId="1" fontId="9" fillId="0" borderId="0" xfId="0" applyNumberFormat="1" applyFont="1" applyFill="1" applyAlignment="1">
      <alignment horizontal="right" vertical="center"/>
    </xf>
  </cellXfs>
  <cellStyles count="3">
    <cellStyle name="Millares" xfId="2" builtinId="3"/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10"/>
  <sheetViews>
    <sheetView tabSelected="1" zoomScale="85" zoomScaleNormal="85" workbookViewId="0">
      <pane ySplit="1" topLeftCell="A2" activePane="bottomLeft" state="frozen"/>
      <selection pane="bottomLeft" activeCell="A2" sqref="A2"/>
    </sheetView>
  </sheetViews>
  <sheetFormatPr baseColWidth="10" defaultColWidth="9.140625" defaultRowHeight="15" x14ac:dyDescent="0.25"/>
  <cols>
    <col min="1" max="1" width="7.42578125" style="47" customWidth="1"/>
    <col min="2" max="2" width="10.5703125" style="43" customWidth="1"/>
    <col min="3" max="3" width="14.7109375" style="44" customWidth="1"/>
    <col min="4" max="4" width="17.7109375" style="45" customWidth="1"/>
    <col min="5" max="5" width="17.42578125" style="46" customWidth="1"/>
    <col min="6" max="6" width="14.140625" style="78" customWidth="1"/>
    <col min="7" max="7" width="9.5703125" style="79" customWidth="1"/>
    <col min="8" max="8" width="7.140625" style="81" customWidth="1"/>
    <col min="9" max="9" width="14.28515625" style="77" customWidth="1"/>
    <col min="10" max="10" width="15.5703125" style="46" customWidth="1"/>
    <col min="11" max="11" width="25.85546875" style="48" customWidth="1"/>
    <col min="12" max="12" width="14.85546875" style="49" customWidth="1"/>
    <col min="13" max="13" width="19.85546875" style="44" customWidth="1"/>
    <col min="14" max="14" width="8.28515625" style="30" customWidth="1"/>
    <col min="15" max="15" width="7.140625" style="30" customWidth="1"/>
    <col min="16" max="16" width="5.140625" style="30" customWidth="1"/>
    <col min="17" max="17" width="12.140625" style="50" customWidth="1"/>
    <col min="18" max="18" width="13.42578125" style="51" customWidth="1"/>
    <col min="19" max="19" width="8" style="52" customWidth="1"/>
    <col min="20" max="20" width="11.42578125" style="53" customWidth="1"/>
    <col min="21" max="21" width="7" style="56" customWidth="1"/>
    <col min="22" max="22" width="7.7109375" style="56" customWidth="1"/>
    <col min="23" max="23" width="13.140625" style="54" customWidth="1"/>
    <col min="24" max="24" width="7" style="56" customWidth="1"/>
    <col min="25" max="25" width="7" style="57" customWidth="1"/>
    <col min="26" max="26" width="15.5703125" style="58" customWidth="1"/>
    <col min="27" max="27" width="13.85546875" style="55" customWidth="1"/>
    <col min="28" max="28" width="89.85546875" style="29" customWidth="1"/>
    <col min="29" max="29" width="12.7109375" style="30" bestFit="1" customWidth="1"/>
    <col min="30" max="30" width="15.42578125" style="30" customWidth="1"/>
    <col min="31" max="16384" width="9.140625" style="30"/>
  </cols>
  <sheetData>
    <row r="1" spans="1:28" s="15" customFormat="1" ht="39" customHeight="1" x14ac:dyDescent="0.25">
      <c r="A1" s="1" t="s">
        <v>18</v>
      </c>
      <c r="B1" s="2" t="s">
        <v>1</v>
      </c>
      <c r="C1" s="3" t="s">
        <v>30</v>
      </c>
      <c r="D1" s="4" t="s">
        <v>24</v>
      </c>
      <c r="E1" s="5" t="s">
        <v>29</v>
      </c>
      <c r="F1" s="59" t="s">
        <v>40</v>
      </c>
      <c r="G1" s="60" t="s">
        <v>19</v>
      </c>
      <c r="H1" s="61" t="s">
        <v>23</v>
      </c>
      <c r="I1" s="10" t="s">
        <v>31</v>
      </c>
      <c r="J1" s="5" t="s">
        <v>20</v>
      </c>
      <c r="K1" s="6" t="s">
        <v>25</v>
      </c>
      <c r="L1" s="7" t="s">
        <v>0</v>
      </c>
      <c r="M1" s="3" t="s">
        <v>44</v>
      </c>
      <c r="N1" s="1" t="s">
        <v>2</v>
      </c>
      <c r="O1" s="1" t="s">
        <v>3</v>
      </c>
      <c r="P1" s="1" t="s">
        <v>4</v>
      </c>
      <c r="Q1" s="9" t="s">
        <v>5</v>
      </c>
      <c r="R1" s="9" t="s">
        <v>6</v>
      </c>
      <c r="S1" s="1" t="s">
        <v>22</v>
      </c>
      <c r="T1" s="10" t="s">
        <v>32</v>
      </c>
      <c r="U1" s="8" t="s">
        <v>46</v>
      </c>
      <c r="V1" s="8" t="s">
        <v>47</v>
      </c>
      <c r="W1" s="11" t="s">
        <v>48</v>
      </c>
      <c r="X1" s="8" t="s">
        <v>49</v>
      </c>
      <c r="Y1" s="8" t="s">
        <v>50</v>
      </c>
      <c r="Z1" s="12" t="s">
        <v>26</v>
      </c>
      <c r="AA1" s="13" t="s">
        <v>37</v>
      </c>
      <c r="AB1" s="14" t="s">
        <v>51</v>
      </c>
    </row>
    <row r="2" spans="1:28" x14ac:dyDescent="0.2">
      <c r="A2" s="16">
        <v>415</v>
      </c>
      <c r="B2" s="31">
        <v>44629</v>
      </c>
      <c r="C2" s="17" t="s">
        <v>10</v>
      </c>
      <c r="D2" s="41" t="s">
        <v>55</v>
      </c>
      <c r="E2" s="38">
        <v>20000000</v>
      </c>
      <c r="F2" s="67">
        <f>E2/10</f>
        <v>2000000</v>
      </c>
      <c r="G2" s="63">
        <v>213020903</v>
      </c>
      <c r="H2" s="80">
        <v>485</v>
      </c>
      <c r="I2" s="71">
        <v>44596</v>
      </c>
      <c r="J2" s="38">
        <v>20000000</v>
      </c>
      <c r="K2" s="20" t="s">
        <v>11</v>
      </c>
      <c r="L2" s="21" t="s">
        <v>33</v>
      </c>
      <c r="M2" s="17" t="s">
        <v>41</v>
      </c>
      <c r="N2" s="32" t="s">
        <v>8</v>
      </c>
      <c r="O2" s="32" t="s">
        <v>9</v>
      </c>
      <c r="P2" s="32">
        <v>10</v>
      </c>
      <c r="Q2" s="33">
        <v>44629</v>
      </c>
      <c r="R2" s="23">
        <v>44926</v>
      </c>
      <c r="S2" s="34">
        <v>1124</v>
      </c>
      <c r="T2" s="24"/>
      <c r="U2" s="25"/>
      <c r="V2" s="25"/>
      <c r="W2" s="26"/>
      <c r="X2" s="25"/>
      <c r="Y2" s="27"/>
      <c r="Z2" s="39">
        <f>+E2</f>
        <v>20000000</v>
      </c>
      <c r="AA2" s="28"/>
    </row>
    <row r="3" spans="1:28" x14ac:dyDescent="0.25">
      <c r="A3" s="16">
        <v>416</v>
      </c>
      <c r="B3" s="31">
        <v>44631</v>
      </c>
      <c r="C3" s="42" t="s">
        <v>14</v>
      </c>
      <c r="D3" s="18" t="s">
        <v>61</v>
      </c>
      <c r="E3" s="38">
        <v>200000000</v>
      </c>
      <c r="F3" s="67">
        <f>E3/4</f>
        <v>50000000</v>
      </c>
      <c r="G3" s="63">
        <v>221010705</v>
      </c>
      <c r="H3" s="80">
        <v>535</v>
      </c>
      <c r="I3" s="71">
        <v>44616</v>
      </c>
      <c r="J3" s="38">
        <v>200000000</v>
      </c>
      <c r="K3" s="20" t="s">
        <v>34</v>
      </c>
      <c r="L3" s="37">
        <v>7127824</v>
      </c>
      <c r="M3" s="17" t="s">
        <v>41</v>
      </c>
      <c r="N3" s="32" t="s">
        <v>8</v>
      </c>
      <c r="O3" s="32" t="s">
        <v>9</v>
      </c>
      <c r="P3" s="32">
        <v>4</v>
      </c>
      <c r="Q3" s="33">
        <v>44631</v>
      </c>
      <c r="R3" s="23">
        <v>44752</v>
      </c>
      <c r="S3" s="34">
        <v>1126</v>
      </c>
      <c r="T3" s="24" t="s">
        <v>62</v>
      </c>
      <c r="U3" s="25">
        <v>725</v>
      </c>
      <c r="V3" s="25">
        <v>1383</v>
      </c>
      <c r="W3" s="26">
        <v>100000000</v>
      </c>
      <c r="X3" s="25" t="s">
        <v>15</v>
      </c>
      <c r="Y3" s="27">
        <v>10</v>
      </c>
      <c r="Z3" s="39">
        <v>300000000</v>
      </c>
      <c r="AA3" s="28">
        <v>44762</v>
      </c>
      <c r="AB3" s="29" t="s">
        <v>63</v>
      </c>
    </row>
    <row r="4" spans="1:28" x14ac:dyDescent="0.2">
      <c r="A4" s="35">
        <v>417</v>
      </c>
      <c r="B4" s="31">
        <v>44631</v>
      </c>
      <c r="C4" s="17" t="s">
        <v>7</v>
      </c>
      <c r="D4" s="72" t="s">
        <v>59</v>
      </c>
      <c r="E4" s="38">
        <v>174000000</v>
      </c>
      <c r="F4" s="67">
        <f>E4/3</f>
        <v>58000000</v>
      </c>
      <c r="G4" s="63">
        <v>221020101</v>
      </c>
      <c r="H4" s="80">
        <v>557</v>
      </c>
      <c r="I4" s="71">
        <v>44627</v>
      </c>
      <c r="J4" s="38">
        <v>174000000</v>
      </c>
      <c r="K4" s="73" t="s">
        <v>52</v>
      </c>
      <c r="L4" s="36" t="s">
        <v>53</v>
      </c>
      <c r="M4" s="17" t="s">
        <v>38</v>
      </c>
      <c r="N4" s="32" t="s">
        <v>8</v>
      </c>
      <c r="O4" s="32" t="s">
        <v>9</v>
      </c>
      <c r="P4" s="32">
        <v>3</v>
      </c>
      <c r="Q4" s="33">
        <v>44632</v>
      </c>
      <c r="R4" s="23">
        <v>44723</v>
      </c>
      <c r="S4" s="34">
        <v>1127</v>
      </c>
      <c r="T4" s="24"/>
      <c r="U4" s="25"/>
      <c r="V4" s="25"/>
      <c r="W4" s="26"/>
      <c r="X4" s="25"/>
      <c r="Y4" s="27"/>
      <c r="Z4" s="39">
        <f>+E4</f>
        <v>174000000</v>
      </c>
      <c r="AA4" s="28"/>
    </row>
    <row r="5" spans="1:28" x14ac:dyDescent="0.25">
      <c r="A5" s="16">
        <v>418</v>
      </c>
      <c r="B5" s="31">
        <v>44631</v>
      </c>
      <c r="C5" s="42" t="s">
        <v>14</v>
      </c>
      <c r="D5" s="18" t="s">
        <v>66</v>
      </c>
      <c r="E5" s="38">
        <v>200000000</v>
      </c>
      <c r="F5" s="67">
        <f>E5/5</f>
        <v>40000000</v>
      </c>
      <c r="G5" s="68">
        <v>213010907</v>
      </c>
      <c r="H5" s="80">
        <v>556</v>
      </c>
      <c r="I5" s="71">
        <v>44624</v>
      </c>
      <c r="J5" s="38">
        <v>200000000</v>
      </c>
      <c r="K5" s="20" t="s">
        <v>17</v>
      </c>
      <c r="L5" s="37">
        <v>97600441</v>
      </c>
      <c r="M5" s="17" t="s">
        <v>41</v>
      </c>
      <c r="N5" s="22" t="s">
        <v>8</v>
      </c>
      <c r="O5" s="32" t="s">
        <v>9</v>
      </c>
      <c r="P5" s="32">
        <v>5</v>
      </c>
      <c r="Q5" s="33">
        <v>44632</v>
      </c>
      <c r="R5" s="23">
        <v>44784</v>
      </c>
      <c r="S5" s="34">
        <v>1128</v>
      </c>
      <c r="T5" s="24" t="s">
        <v>64</v>
      </c>
      <c r="U5" s="25">
        <v>726</v>
      </c>
      <c r="V5" s="25">
        <v>1384</v>
      </c>
      <c r="W5" s="26">
        <v>100000000</v>
      </c>
      <c r="X5" s="25">
        <v>0</v>
      </c>
      <c r="Y5" s="27">
        <v>0</v>
      </c>
      <c r="Z5" s="39">
        <v>300000000</v>
      </c>
      <c r="AA5" s="28">
        <f>+R5</f>
        <v>44784</v>
      </c>
      <c r="AB5" s="29" t="s">
        <v>58</v>
      </c>
    </row>
    <row r="6" spans="1:28" x14ac:dyDescent="0.2">
      <c r="A6" s="16">
        <v>419</v>
      </c>
      <c r="B6" s="31">
        <v>44634</v>
      </c>
      <c r="C6" s="17" t="s">
        <v>13</v>
      </c>
      <c r="D6" s="41" t="s">
        <v>54</v>
      </c>
      <c r="E6" s="38">
        <v>714859370</v>
      </c>
      <c r="F6" s="67">
        <f>+E6/295*30</f>
        <v>72697563.050847471</v>
      </c>
      <c r="G6" s="68" t="s">
        <v>21</v>
      </c>
      <c r="H6" s="80">
        <v>552</v>
      </c>
      <c r="I6" s="71">
        <v>44622</v>
      </c>
      <c r="J6" s="38">
        <v>722919586</v>
      </c>
      <c r="K6" s="20" t="s">
        <v>36</v>
      </c>
      <c r="L6" s="36" t="s">
        <v>35</v>
      </c>
      <c r="M6" s="17" t="s">
        <v>41</v>
      </c>
      <c r="N6" s="32" t="s">
        <v>8</v>
      </c>
      <c r="O6" s="32" t="s">
        <v>15</v>
      </c>
      <c r="P6" s="32">
        <v>295</v>
      </c>
      <c r="Q6" s="33">
        <v>44636</v>
      </c>
      <c r="R6" s="23">
        <f>+Q6+P6</f>
        <v>44931</v>
      </c>
      <c r="S6" s="34">
        <v>1135</v>
      </c>
      <c r="T6" s="24"/>
      <c r="U6" s="25"/>
      <c r="V6" s="25"/>
      <c r="W6" s="26"/>
      <c r="X6" s="25"/>
      <c r="Y6" s="27"/>
      <c r="Z6" s="39">
        <f t="shared" ref="Z6:Z10" si="0">+E6</f>
        <v>714859370</v>
      </c>
      <c r="AA6" s="28"/>
    </row>
    <row r="7" spans="1:28" x14ac:dyDescent="0.25">
      <c r="A7" s="16">
        <v>420</v>
      </c>
      <c r="B7" s="31">
        <v>44636</v>
      </c>
      <c r="C7" s="17" t="s">
        <v>14</v>
      </c>
      <c r="D7" s="18" t="s">
        <v>56</v>
      </c>
      <c r="E7" s="19">
        <v>25000000</v>
      </c>
      <c r="F7" s="62">
        <f>+E7/290*30</f>
        <v>2586206.8965517245</v>
      </c>
      <c r="G7" s="63">
        <v>213020902</v>
      </c>
      <c r="H7" s="80">
        <v>542</v>
      </c>
      <c r="I7" s="70">
        <v>44620</v>
      </c>
      <c r="J7" s="69">
        <v>25000000</v>
      </c>
      <c r="K7" s="20" t="s">
        <v>45</v>
      </c>
      <c r="L7" s="36">
        <v>1121857889</v>
      </c>
      <c r="M7" s="17" t="s">
        <v>41</v>
      </c>
      <c r="N7" s="32" t="s">
        <v>8</v>
      </c>
      <c r="O7" s="32" t="s">
        <v>15</v>
      </c>
      <c r="P7" s="32">
        <v>290</v>
      </c>
      <c r="Q7" s="33">
        <v>44638</v>
      </c>
      <c r="R7" s="23">
        <v>44926</v>
      </c>
      <c r="S7" s="34">
        <v>1139</v>
      </c>
      <c r="T7" s="24"/>
      <c r="U7" s="25"/>
      <c r="V7" s="25"/>
      <c r="W7" s="26"/>
      <c r="X7" s="25"/>
      <c r="Y7" s="27"/>
      <c r="Z7" s="39">
        <f t="shared" si="0"/>
        <v>25000000</v>
      </c>
      <c r="AA7" s="28"/>
    </row>
    <row r="8" spans="1:28" x14ac:dyDescent="0.25">
      <c r="A8" s="35">
        <v>421</v>
      </c>
      <c r="B8" s="31">
        <v>44642</v>
      </c>
      <c r="C8" s="17" t="s">
        <v>14</v>
      </c>
      <c r="D8" s="17" t="s">
        <v>60</v>
      </c>
      <c r="E8" s="19">
        <v>25363800</v>
      </c>
      <c r="F8" s="62">
        <f>+E8/9</f>
        <v>2818200</v>
      </c>
      <c r="G8" s="63">
        <v>213010908</v>
      </c>
      <c r="H8" s="80">
        <v>554</v>
      </c>
      <c r="I8" s="64">
        <v>44624</v>
      </c>
      <c r="J8" s="19">
        <v>25363800</v>
      </c>
      <c r="K8" s="20" t="s">
        <v>28</v>
      </c>
      <c r="L8" s="37">
        <v>6655868</v>
      </c>
      <c r="M8" s="17" t="s">
        <v>43</v>
      </c>
      <c r="N8" s="32" t="s">
        <v>8</v>
      </c>
      <c r="O8" s="32" t="s">
        <v>9</v>
      </c>
      <c r="P8" s="32">
        <v>9</v>
      </c>
      <c r="Q8" s="33">
        <v>44643</v>
      </c>
      <c r="R8" s="23">
        <v>44917</v>
      </c>
      <c r="S8" s="34">
        <v>1163</v>
      </c>
      <c r="T8" s="24"/>
      <c r="U8" s="25"/>
      <c r="V8" s="25"/>
      <c r="W8" s="26"/>
      <c r="X8" s="25"/>
      <c r="Y8" s="27"/>
      <c r="Z8" s="39">
        <f t="shared" si="0"/>
        <v>25363800</v>
      </c>
      <c r="AA8" s="28"/>
    </row>
    <row r="9" spans="1:28" x14ac:dyDescent="0.25">
      <c r="A9" s="16">
        <v>422</v>
      </c>
      <c r="B9" s="31">
        <v>44643</v>
      </c>
      <c r="C9" s="17" t="s">
        <v>7</v>
      </c>
      <c r="D9" s="18" t="s">
        <v>65</v>
      </c>
      <c r="E9" s="74">
        <v>11000000</v>
      </c>
      <c r="F9" s="75">
        <f>E9/2</f>
        <v>5500000</v>
      </c>
      <c r="G9" s="63">
        <v>211020205</v>
      </c>
      <c r="H9" s="80">
        <v>575</v>
      </c>
      <c r="I9" s="70">
        <v>44642</v>
      </c>
      <c r="J9" s="76">
        <v>11000000</v>
      </c>
      <c r="K9" s="65" t="s">
        <v>12</v>
      </c>
      <c r="L9" s="66">
        <v>1016077845</v>
      </c>
      <c r="M9" s="40" t="s">
        <v>39</v>
      </c>
      <c r="N9" s="32" t="s">
        <v>8</v>
      </c>
      <c r="O9" s="32" t="s">
        <v>9</v>
      </c>
      <c r="P9" s="32">
        <v>2</v>
      </c>
      <c r="Q9" s="33">
        <v>44643</v>
      </c>
      <c r="R9" s="23">
        <v>44703</v>
      </c>
      <c r="S9" s="34">
        <v>1164</v>
      </c>
      <c r="T9" s="24"/>
      <c r="U9" s="25"/>
      <c r="V9" s="25"/>
      <c r="W9" s="26"/>
      <c r="X9" s="25"/>
      <c r="Y9" s="27"/>
      <c r="Z9" s="39">
        <f t="shared" si="0"/>
        <v>11000000</v>
      </c>
      <c r="AA9" s="28"/>
    </row>
    <row r="10" spans="1:28" x14ac:dyDescent="0.25">
      <c r="A10" s="16">
        <v>423</v>
      </c>
      <c r="B10" s="31">
        <v>44645</v>
      </c>
      <c r="C10" s="17" t="s">
        <v>14</v>
      </c>
      <c r="D10" s="18" t="s">
        <v>57</v>
      </c>
      <c r="E10" s="38">
        <v>240000000</v>
      </c>
      <c r="F10" s="67">
        <f>+E10/285*30</f>
        <v>25263157.894736841</v>
      </c>
      <c r="G10" s="63">
        <v>221010703</v>
      </c>
      <c r="H10" s="80">
        <v>555</v>
      </c>
      <c r="I10" s="71">
        <v>44624</v>
      </c>
      <c r="J10" s="38">
        <v>240000000</v>
      </c>
      <c r="K10" s="20" t="s">
        <v>16</v>
      </c>
      <c r="L10" s="21" t="s">
        <v>27</v>
      </c>
      <c r="M10" s="17" t="s">
        <v>42</v>
      </c>
      <c r="N10" s="32" t="s">
        <v>8</v>
      </c>
      <c r="O10" s="32" t="s">
        <v>9</v>
      </c>
      <c r="P10" s="32">
        <v>285</v>
      </c>
      <c r="Q10" s="33">
        <v>44648</v>
      </c>
      <c r="R10" s="23">
        <v>44926</v>
      </c>
      <c r="S10" s="34">
        <v>1182</v>
      </c>
      <c r="T10" s="24"/>
      <c r="U10" s="25"/>
      <c r="V10" s="25"/>
      <c r="W10" s="26"/>
      <c r="X10" s="25"/>
      <c r="Y10" s="27"/>
      <c r="Z10" s="39">
        <f t="shared" si="0"/>
        <v>240000000</v>
      </c>
      <c r="AA10" s="28"/>
    </row>
  </sheetData>
  <autoFilter ref="A1:AF10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CONTRATACION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TuSoft</cp:lastModifiedBy>
  <cp:lastPrinted>2022-05-16T17:49:24Z</cp:lastPrinted>
  <dcterms:created xsi:type="dcterms:W3CDTF">2018-12-29T17:34:30Z</dcterms:created>
  <dcterms:modified xsi:type="dcterms:W3CDTF">2022-10-03T20:55:48Z</dcterms:modified>
</cp:coreProperties>
</file>